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<sst xmlns="http://schemas.openxmlformats.org/spreadsheetml/2006/main" count="54" uniqueCount="42">
  <si>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</si>
  <si>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</si>
  <si>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</si>
  <si>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</si>
  <si>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</si>
  <si>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</si>
  <si>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</si>
  <si>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</si>
  <si>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</si>
  <si>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</si>
  <si>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</si>
  <si>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</si>
  <si>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</si>
  <si>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</si>
  <si>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</si>
  <si>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</si>
  <si>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</si>
  <si>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</si>
  <si>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</si>
  <si>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</si>
  <si>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</si>
  <si>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</si>
  <si>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</si>
  <si>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</si>
  <si>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</si>
  <si>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</si>
  <si>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</si>
  <si>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</si>
  <si>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</si>
  <si>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</si>
  <si>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</si>
  <si>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</si>
  <si>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</si>
  <si>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READING DATES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</si>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</sst>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i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4" fillId="0" borderId="18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5" fontId="1" fillId="36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5" fillId="36" borderId="24" xfId="0" applyFont="1" applyFill="1" applyBorder="1" applyAlignment="1">
      <alignment horizontal="right"/>
    </xf>
    <xf numFmtId="14" fontId="0" fillId="36" borderId="25" xfId="0" applyNumberFormat="1" applyFont="1" applyFill="1" applyBorder="1" applyAlignment="1">
      <alignment/>
    </xf>
    <xf numFmtId="14" fontId="0" fillId="36" borderId="19" xfId="0" applyNumberFormat="1" applyFont="1" applyFill="1" applyBorder="1" applyAlignment="1">
      <alignment/>
    </xf>
    <xf numFmtId="49" fontId="2" fillId="36" borderId="15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172" fontId="0" fillId="0" borderId="16" xfId="42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18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44" fontId="47" fillId="0" borderId="15" xfId="44" applyFont="1" applyBorder="1" applyAlignment="1">
      <alignment/>
    </xf>
    <xf numFmtId="165" fontId="47" fillId="0" borderId="15" xfId="0" applyNumberFormat="1" applyFont="1" applyBorder="1" applyAlignment="1">
      <alignment/>
    </xf>
    <xf numFmtId="44" fontId="47" fillId="0" borderId="10" xfId="44" applyFont="1" applyBorder="1" applyAlignment="1">
      <alignment/>
    </xf>
    <xf numFmtId="0" fontId="47" fillId="0" borderId="15" xfId="0" applyFont="1" applyBorder="1" applyAlignment="1">
      <alignment/>
    </xf>
    <xf numFmtId="44" fontId="47" fillId="36" borderId="10" xfId="44" applyFont="1" applyFill="1" applyBorder="1" applyAlignment="1">
      <alignment/>
    </xf>
    <xf numFmtId="0" fontId="47" fillId="36" borderId="10" xfId="0" applyFont="1" applyFill="1" applyBorder="1" applyAlignment="1">
      <alignment/>
    </xf>
    <xf numFmtId="44" fontId="47" fillId="36" borderId="18" xfId="44" applyFont="1" applyFill="1" applyBorder="1" applyAlignment="1">
      <alignment/>
    </xf>
    <xf numFmtId="44" fontId="49" fillId="36" borderId="18" xfId="44" applyFont="1" applyFill="1" applyBorder="1" applyAlignment="1">
      <alignment/>
    </xf>
    <xf numFmtId="44" fontId="49" fillId="0" borderId="15" xfId="44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14087.8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509.7619837774192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258.25995050368493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854.7997350747895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12464.978330644106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14087.8</c:v>
                </c:pt>
              </c:numCache>
            </c:numRef>
          </c:val>
        </c:ser>
        <c:axId val="36946955"/>
        <c:axId val="64087140"/>
      </c:barChart>
      <c:catAx>
        <c:axId val="3694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7140"/>
        <c:crosses val="autoZero"/>
        <c:auto val="1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14087.8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509.7619837774192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258.25995050368493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854.7997350747895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12464.978330644106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14087.8</c:v>
                </c:pt>
              </c:numCache>
            </c:numRef>
          </c:val>
        </c:ser>
        <c:axId val="39913349"/>
        <c:axId val="23675822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14087.8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509.7619837774192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258.25995050368493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854.7997350747895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12464.978330644106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14087.8</c:v>
                </c:pt>
              </c:numCache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5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14087.8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509.7619837774192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258.25995050368493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854.7997350747895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12464.978330644106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4287</c:v>
                  </c:pt>
                  <c:pt idx="3">
                    <c:v>4913</c:v>
                  </c:pt>
                  <c:pt idx="4">
                    <c:v>626</c:v>
                  </c:pt>
                  <c:pt idx="5">
                    <c:v>6260.00</c:v>
                  </c:pt>
                  <c:pt idx="6">
                    <c:v>184219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72438</c:v>
                  </c:pt>
                  <c:pt idx="3">
                    <c:v>73182</c:v>
                  </c:pt>
                  <c:pt idx="4">
                    <c:v>159953</c:v>
                  </c:pt>
                  <c:pt idx="5">
                    <c:v>6114.93</c:v>
                  </c:pt>
                  <c:pt idx="6">
                    <c:v>187800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9565</c:v>
                  </c:pt>
                  <c:pt idx="3">
                    <c:v>14811</c:v>
                  </c:pt>
                  <c:pt idx="4">
                    <c:v>744</c:v>
                  </c:pt>
                  <c:pt idx="5">
                    <c:v>24.80</c:v>
                  </c:pt>
                  <c:pt idx="6">
                    <c:v>183448</c:v>
                  </c:pt>
                  <c:pt idx="7">
                    <c:v>0.03</c:v>
                  </c:pt>
                  <c:pt idx="8">
                    <c:v>$57.14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31122</c:v>
                  </c:pt>
                  <c:pt idx="3">
                    <c:v>31783</c:v>
                  </c:pt>
                  <c:pt idx="4">
                    <c:v>5246</c:v>
                  </c:pt>
                  <c:pt idx="5">
                    <c:v>174.87</c:v>
                  </c:pt>
                  <c:pt idx="6">
                    <c:v>744</c:v>
                  </c:pt>
                  <c:pt idx="7">
                    <c:v>0.00</c:v>
                  </c:pt>
                  <c:pt idx="8">
                    <c:v>$402.86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34201</c:v>
                  </c:pt>
                  <c:pt idx="3">
                    <c:v>37564</c:v>
                  </c:pt>
                  <c:pt idx="4">
                    <c:v>661</c:v>
                  </c:pt>
                  <c:pt idx="5">
                    <c:v>22.03</c:v>
                  </c:pt>
                  <c:pt idx="6">
                    <c:v>5246</c:v>
                  </c:pt>
                  <c:pt idx="7">
                    <c:v>0.02</c:v>
                  </c:pt>
                  <c:pt idx="8">
                    <c:v>$50.76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42616</c:v>
                  </c:pt>
                  <c:pt idx="3">
                    <c:v>49254</c:v>
                  </c:pt>
                  <c:pt idx="4">
                    <c:v>3363</c:v>
                  </c:pt>
                  <c:pt idx="5">
                    <c:v>112.10</c:v>
                  </c:pt>
                  <c:pt idx="6">
                    <c:v>661</c:v>
                  </c:pt>
                  <c:pt idx="7">
                    <c:v>0.04</c:v>
                  </c:pt>
                  <c:pt idx="8">
                    <c:v>$258.26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185</c:v>
                  </c:pt>
                  <c:pt idx="4">
                    <c:v>6638</c:v>
                  </c:pt>
                  <c:pt idx="5">
                    <c:v>221.27</c:v>
                  </c:pt>
                  <c:pt idx="6">
                    <c:v>3363</c:v>
                  </c:pt>
                  <c:pt idx="7">
                    <c:v>0.13</c:v>
                  </c:pt>
                  <c:pt idx="8">
                    <c:v>$509.76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53080</c:v>
                  </c:pt>
                  <c:pt idx="4">
                    <c:v>185</c:v>
                  </c:pt>
                  <c:pt idx="5">
                    <c:v>789.33</c:v>
                  </c:pt>
                  <c:pt idx="6">
                    <c:v>6638</c:v>
                  </c:pt>
                  <c:pt idx="7">
                    <c:v>0.29</c:v>
                  </c:pt>
                  <c:pt idx="8">
                    <c:v>$1,818.49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7361</c:v>
                  </c:pt>
                  <c:pt idx="3">
                    <c:v>9253</c:v>
                  </c:pt>
                  <c:pt idx="4">
                    <c:v>53080</c:v>
                  </c:pt>
                  <c:pt idx="5">
                    <c:v>1769.33</c:v>
                  </c:pt>
                  <c:pt idx="6">
                    <c:v>23680</c:v>
                  </c:pt>
                  <c:pt idx="7">
                    <c:v>0.01</c:v>
                  </c:pt>
                  <c:pt idx="8">
                    <c:v>$4,076.25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42538</c:v>
                  </c:pt>
                  <c:pt idx="3">
                    <c:v>45126</c:v>
                  </c:pt>
                  <c:pt idx="4">
                    <c:v>1892</c:v>
                  </c:pt>
                  <c:pt idx="5">
                    <c:v>63.07</c:v>
                  </c:pt>
                  <c:pt idx="6">
                    <c:v>53080</c:v>
                  </c:pt>
                  <c:pt idx="7">
                    <c:v>0.01</c:v>
                  </c:pt>
                  <c:pt idx="8">
                    <c:v>$145.30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85439</c:v>
                  </c:pt>
                  <c:pt idx="4">
                    <c:v>2588</c:v>
                  </c:pt>
                  <c:pt idx="5">
                    <c:v>86.27</c:v>
                  </c:pt>
                  <c:pt idx="6">
                    <c:v>1892</c:v>
                  </c:pt>
                  <c:pt idx="7">
                    <c:v>0.47</c:v>
                  </c:pt>
                  <c:pt idx="8">
                    <c:v>$198.74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3547</c:v>
                  </c:pt>
                  <c:pt idx="3">
                    <c:v>3664</c:v>
                  </c:pt>
                  <c:pt idx="4">
                    <c:v>85439</c:v>
                  </c:pt>
                  <c:pt idx="5">
                    <c:v>2847.97</c:v>
                  </c:pt>
                  <c:pt idx="6">
                    <c:v>2588</c:v>
                  </c:pt>
                  <c:pt idx="7">
                    <c:v>0.00</c:v>
                  </c:pt>
                  <c:pt idx="8">
                    <c:v>$6,561.25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117</c:v>
                  </c:pt>
                  <c:pt idx="5">
                    <c:v>3.90</c:v>
                  </c:pt>
                  <c:pt idx="6">
                    <c:v>85439</c:v>
                  </c:pt>
                  <c:pt idx="7">
                    <c:v>Factor</c:v>
                  </c:pt>
                  <c:pt idx="8">
                    <c:v>$8.98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117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2/1/2016</c:v>
                  </c:pt>
                  <c:pt idx="3">
                    <c:v>3/1/2016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14087.8</c:v>
                </c:pt>
              </c:numCache>
            </c:numRef>
          </c:val>
        </c:ser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Chart 1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</cols>
  <sheetData>
    <row r="1" spans="1:7" ht="15.75">
      <c r="A1" s="1" t="s">
        <v>21</v>
      </c>
      <c r="B1" s="16"/>
      <c r="C1" s="16"/>
      <c r="D1" s="80" t="s">
        <v>16</v>
      </c>
      <c r="E1" s="80"/>
      <c r="F1" s="80"/>
      <c r="G1" s="80"/>
    </row>
    <row r="2" spans="1:7" ht="14.25">
      <c r="A2" s="64" t="s">
        <v>32</v>
      </c>
      <c r="B2" s="62">
        <v>30</v>
      </c>
      <c r="C2" s="63" t="s">
        <v>41</v>
      </c>
      <c r="D2" s="16"/>
      <c r="E2" s="16"/>
      <c r="F2" s="16"/>
      <c r="G2" s="17" t="s">
        <v>16</v>
      </c>
    </row>
    <row r="3" spans="1:7" ht="14.25">
      <c r="A3" s="16"/>
      <c r="B3" s="57" t="s">
        <v>33</v>
      </c>
      <c r="C3" s="58">
        <v>42401</v>
      </c>
      <c r="D3" s="59">
        <v>42430</v>
      </c>
      <c r="E3" s="16"/>
      <c r="F3" s="16"/>
      <c r="G3" s="17"/>
    </row>
    <row r="4" spans="1:11" ht="15.75">
      <c r="A4" s="28" t="s">
        <v>16</v>
      </c>
      <c r="B4" s="60" t="s">
        <v>16</v>
      </c>
      <c r="C4" s="61" t="s">
        <v>1</v>
      </c>
      <c r="D4" s="61" t="s">
        <v>4</v>
      </c>
      <c r="E4" s="56" t="s">
        <v>5</v>
      </c>
      <c r="F4" s="18" t="s">
        <v>26</v>
      </c>
      <c r="G4" s="18" t="s">
        <v>7</v>
      </c>
      <c r="H4" s="14" t="s">
        <v>14</v>
      </c>
      <c r="I4" s="49" t="s">
        <v>35</v>
      </c>
      <c r="J4" s="66" t="s">
        <v>34</v>
      </c>
      <c r="K4" s="67" t="s">
        <v>36</v>
      </c>
    </row>
    <row r="5" spans="1:11" ht="15">
      <c r="A5" s="19" t="s">
        <v>3</v>
      </c>
      <c r="B5" s="27" t="s">
        <v>2</v>
      </c>
      <c r="C5" s="19" t="s">
        <v>0</v>
      </c>
      <c r="D5" s="19" t="s">
        <v>0</v>
      </c>
      <c r="E5" s="19" t="s">
        <v>6</v>
      </c>
      <c r="F5" s="19" t="s">
        <v>27</v>
      </c>
      <c r="G5" s="19" t="s">
        <v>8</v>
      </c>
      <c r="H5" s="29" t="s">
        <v>15</v>
      </c>
      <c r="I5" s="47" t="s">
        <v>37</v>
      </c>
      <c r="J5" s="68" t="s">
        <v>37</v>
      </c>
      <c r="K5" s="68" t="s">
        <v>37</v>
      </c>
    </row>
    <row r="6" spans="1:11" ht="15">
      <c r="A6" s="19"/>
      <c r="B6" s="50"/>
      <c r="C6" s="19"/>
      <c r="D6" s="19"/>
      <c r="E6" s="19"/>
      <c r="F6" s="19"/>
      <c r="G6" s="19"/>
      <c r="H6" s="29"/>
      <c r="I6" s="48" t="s">
        <v>38</v>
      </c>
      <c r="J6" s="69" t="s">
        <v>39</v>
      </c>
      <c r="K6" s="70"/>
    </row>
    <row r="7" spans="1:11" ht="24.75" customHeight="1">
      <c r="A7" s="38">
        <v>1</v>
      </c>
      <c r="B7" s="51" t="s">
        <v>29</v>
      </c>
      <c r="C7" s="34">
        <v>3547</v>
      </c>
      <c r="D7" s="34">
        <v>3664</v>
      </c>
      <c r="E7" s="20">
        <f aca="true" t="shared" si="0" ref="E7:E17">+D7-C7</f>
        <v>117</v>
      </c>
      <c r="F7" s="32">
        <f>+G7/$B$2</f>
        <v>3.9</v>
      </c>
      <c r="G7" s="20">
        <f aca="true" t="shared" si="1" ref="G7:G17">+E7*A7</f>
        <v>117</v>
      </c>
      <c r="H7" s="39">
        <f aca="true" t="shared" si="2" ref="H7:H17">+G7/$G$18</f>
        <v>0.0006377829139592691</v>
      </c>
      <c r="I7" s="9">
        <f aca="true" t="shared" si="3" ref="I7:I17">+H7*$I$21</f>
        <v>8.98495813527539</v>
      </c>
      <c r="J7" s="71">
        <f>+H7*$J$21</f>
        <v>4.054028825607256</v>
      </c>
      <c r="K7" s="72">
        <f>+J7+I7</f>
        <v>13.038986960882646</v>
      </c>
    </row>
    <row r="8" spans="1:11" ht="24.75" customHeight="1">
      <c r="A8" s="20">
        <v>1</v>
      </c>
      <c r="B8" s="52" t="s">
        <v>9</v>
      </c>
      <c r="C8" s="65">
        <v>0</v>
      </c>
      <c r="D8" s="21">
        <v>85439</v>
      </c>
      <c r="E8" s="20">
        <f t="shared" si="0"/>
        <v>85439</v>
      </c>
      <c r="F8" s="32">
        <f aca="true" t="shared" si="4" ref="F8:F19">+G8/$B$2</f>
        <v>2847.9666666666667</v>
      </c>
      <c r="G8" s="20">
        <f t="shared" si="1"/>
        <v>85439</v>
      </c>
      <c r="H8" s="39">
        <f t="shared" si="2"/>
        <v>0.46573961013475207</v>
      </c>
      <c r="I8" s="9">
        <f t="shared" si="3"/>
        <v>6561.24647965636</v>
      </c>
      <c r="J8" s="71">
        <f aca="true" t="shared" si="5" ref="J8:J17">+H8*$J$21</f>
        <v>2960.4458874449433</v>
      </c>
      <c r="K8" s="71">
        <f aca="true" t="shared" si="6" ref="K8:K17">+J8+I8</f>
        <v>9521.692367101303</v>
      </c>
    </row>
    <row r="9" spans="1:11" ht="24.75" customHeight="1">
      <c r="A9" s="20">
        <v>1</v>
      </c>
      <c r="B9" s="52" t="s">
        <v>11</v>
      </c>
      <c r="C9" s="21">
        <v>42538</v>
      </c>
      <c r="D9" s="21">
        <v>45126</v>
      </c>
      <c r="E9" s="20">
        <f t="shared" si="0"/>
        <v>2588</v>
      </c>
      <c r="F9" s="32">
        <f t="shared" si="4"/>
        <v>86.26666666666667</v>
      </c>
      <c r="G9" s="20">
        <f t="shared" si="1"/>
        <v>2588</v>
      </c>
      <c r="H9" s="39">
        <f t="shared" si="2"/>
        <v>0.014107540011338363</v>
      </c>
      <c r="I9" s="9">
        <f t="shared" si="3"/>
        <v>198.74420217173258</v>
      </c>
      <c r="J9" s="71">
        <f t="shared" si="5"/>
        <v>89.67373162967162</v>
      </c>
      <c r="K9" s="71">
        <f t="shared" si="6"/>
        <v>288.4179338014042</v>
      </c>
    </row>
    <row r="10" spans="1:11" ht="24.75" customHeight="1">
      <c r="A10" s="20">
        <v>1</v>
      </c>
      <c r="B10" s="52" t="s">
        <v>10</v>
      </c>
      <c r="C10" s="22">
        <v>7361</v>
      </c>
      <c r="D10" s="22">
        <v>9253</v>
      </c>
      <c r="E10" s="20">
        <f t="shared" si="0"/>
        <v>1892</v>
      </c>
      <c r="F10" s="32">
        <f t="shared" si="4"/>
        <v>63.06666666666667</v>
      </c>
      <c r="G10" s="20">
        <f t="shared" si="1"/>
        <v>1892</v>
      </c>
      <c r="H10" s="39">
        <f t="shared" si="2"/>
        <v>0.010313549343683224</v>
      </c>
      <c r="I10" s="9">
        <f t="shared" si="3"/>
        <v>145.2952204439405</v>
      </c>
      <c r="J10" s="71">
        <f t="shared" si="5"/>
        <v>65.55745759016179</v>
      </c>
      <c r="K10" s="71">
        <f t="shared" si="6"/>
        <v>210.8526780341023</v>
      </c>
    </row>
    <row r="11" spans="1:11" ht="24.75" customHeight="1">
      <c r="A11" s="20">
        <v>1</v>
      </c>
      <c r="B11" s="53" t="s">
        <v>28</v>
      </c>
      <c r="C11" s="65">
        <v>0</v>
      </c>
      <c r="D11" s="21">
        <v>53080</v>
      </c>
      <c r="E11" s="20">
        <f t="shared" si="0"/>
        <v>53080</v>
      </c>
      <c r="F11" s="32">
        <f t="shared" si="4"/>
        <v>1769.3333333333333</v>
      </c>
      <c r="G11" s="20">
        <f t="shared" si="1"/>
        <v>53080</v>
      </c>
      <c r="H11" s="39">
        <f t="shared" si="2"/>
        <v>0.28934629976887183</v>
      </c>
      <c r="I11" s="9">
        <f t="shared" si="3"/>
        <v>4076.2528018839125</v>
      </c>
      <c r="J11" s="71">
        <f t="shared" si="5"/>
        <v>1839.2123937028475</v>
      </c>
      <c r="K11" s="71">
        <f t="shared" si="6"/>
        <v>5915.46519558676</v>
      </c>
    </row>
    <row r="12" spans="1:11" ht="24.75" customHeight="1">
      <c r="A12" s="20">
        <v>128</v>
      </c>
      <c r="B12" s="52" t="s">
        <v>12</v>
      </c>
      <c r="C12" s="65">
        <v>0</v>
      </c>
      <c r="D12" s="21">
        <v>185</v>
      </c>
      <c r="E12" s="20">
        <f t="shared" si="0"/>
        <v>185</v>
      </c>
      <c r="F12" s="32">
        <f t="shared" si="4"/>
        <v>789.3333333333334</v>
      </c>
      <c r="G12" s="20">
        <f t="shared" si="1"/>
        <v>23680</v>
      </c>
      <c r="H12" s="39">
        <f t="shared" si="2"/>
        <v>0.12908290087654267</v>
      </c>
      <c r="I12" s="9">
        <f t="shared" si="3"/>
        <v>1818.4940909685577</v>
      </c>
      <c r="J12" s="71">
        <f t="shared" si="5"/>
        <v>820.5077144476909</v>
      </c>
      <c r="K12" s="71">
        <f t="shared" si="6"/>
        <v>2639.0018054162483</v>
      </c>
    </row>
    <row r="13" spans="1:11" ht="24.75" customHeight="1">
      <c r="A13" s="20">
        <v>1</v>
      </c>
      <c r="B13" s="52" t="s">
        <v>24</v>
      </c>
      <c r="C13" s="21">
        <v>42616</v>
      </c>
      <c r="D13" s="21">
        <v>49254</v>
      </c>
      <c r="E13" s="20">
        <f t="shared" si="0"/>
        <v>6638</v>
      </c>
      <c r="F13" s="32">
        <f t="shared" si="4"/>
        <v>221.26666666666668</v>
      </c>
      <c r="G13" s="20">
        <f t="shared" si="1"/>
        <v>6638</v>
      </c>
      <c r="H13" s="39">
        <f t="shared" si="2"/>
        <v>0.036184640879159215</v>
      </c>
      <c r="I13" s="9">
        <f t="shared" si="3"/>
        <v>509.7619837774192</v>
      </c>
      <c r="J13" s="71">
        <f t="shared" si="5"/>
        <v>230.0054986699228</v>
      </c>
      <c r="K13" s="71">
        <f t="shared" si="6"/>
        <v>739.767482447342</v>
      </c>
    </row>
    <row r="14" spans="1:11" ht="24.75" customHeight="1">
      <c r="A14" s="20">
        <v>1</v>
      </c>
      <c r="B14" s="52" t="s">
        <v>13</v>
      </c>
      <c r="C14" s="21">
        <v>34201</v>
      </c>
      <c r="D14" s="21">
        <v>37564</v>
      </c>
      <c r="E14" s="20">
        <f t="shared" si="0"/>
        <v>3363</v>
      </c>
      <c r="F14" s="32">
        <f t="shared" si="4"/>
        <v>112.1</v>
      </c>
      <c r="G14" s="20">
        <f t="shared" si="1"/>
        <v>3363</v>
      </c>
      <c r="H14" s="39">
        <f t="shared" si="2"/>
        <v>0.018332170424316428</v>
      </c>
      <c r="I14" s="9">
        <f t="shared" si="3"/>
        <v>258.25995050368493</v>
      </c>
      <c r="J14" s="71">
        <f t="shared" si="5"/>
        <v>116.5273413719419</v>
      </c>
      <c r="K14" s="71">
        <f t="shared" si="6"/>
        <v>374.7872918756268</v>
      </c>
    </row>
    <row r="15" spans="1:11" ht="24.75" customHeight="1">
      <c r="A15" s="20">
        <v>1</v>
      </c>
      <c r="B15" s="52" t="s">
        <v>20</v>
      </c>
      <c r="C15" s="21">
        <v>31122</v>
      </c>
      <c r="D15" s="21">
        <v>31783</v>
      </c>
      <c r="E15" s="20">
        <f t="shared" si="0"/>
        <v>661</v>
      </c>
      <c r="F15" s="32">
        <f t="shared" si="4"/>
        <v>22.033333333333335</v>
      </c>
      <c r="G15" s="20">
        <f t="shared" si="1"/>
        <v>661</v>
      </c>
      <c r="H15" s="39">
        <f t="shared" si="2"/>
        <v>0.003603200907069033</v>
      </c>
      <c r="I15" s="9">
        <f t="shared" si="3"/>
        <v>50.76117373860712</v>
      </c>
      <c r="J15" s="71">
        <f t="shared" si="5"/>
        <v>22.903530373729883</v>
      </c>
      <c r="K15" s="71">
        <f t="shared" si="6"/>
        <v>73.664704112337</v>
      </c>
    </row>
    <row r="16" spans="1:11" ht="24.75" customHeight="1">
      <c r="A16" s="20">
        <v>1</v>
      </c>
      <c r="B16" s="52" t="s">
        <v>31</v>
      </c>
      <c r="C16" s="21">
        <v>9565</v>
      </c>
      <c r="D16" s="21">
        <v>14811</v>
      </c>
      <c r="E16" s="20">
        <f t="shared" si="0"/>
        <v>5246</v>
      </c>
      <c r="F16" s="32">
        <f t="shared" si="4"/>
        <v>174.86666666666667</v>
      </c>
      <c r="G16" s="20">
        <f t="shared" si="1"/>
        <v>5246</v>
      </c>
      <c r="H16" s="39">
        <f t="shared" si="2"/>
        <v>0.028596659543848938</v>
      </c>
      <c r="I16" s="9">
        <f t="shared" si="3"/>
        <v>402.864020321835</v>
      </c>
      <c r="J16" s="71">
        <f t="shared" si="5"/>
        <v>181.77295059090312</v>
      </c>
      <c r="K16" s="71">
        <f t="shared" si="6"/>
        <v>584.6369709127382</v>
      </c>
    </row>
    <row r="17" spans="1:11" ht="24.75" customHeight="1">
      <c r="A17" s="20">
        <v>1</v>
      </c>
      <c r="B17" s="54" t="s">
        <v>25</v>
      </c>
      <c r="C17" s="21">
        <v>72438</v>
      </c>
      <c r="D17" s="21">
        <v>73182</v>
      </c>
      <c r="E17" s="20">
        <f t="shared" si="0"/>
        <v>744</v>
      </c>
      <c r="F17" s="32">
        <f t="shared" si="4"/>
        <v>24.8</v>
      </c>
      <c r="G17" s="20">
        <f t="shared" si="1"/>
        <v>744</v>
      </c>
      <c r="H17" s="39">
        <f t="shared" si="2"/>
        <v>0.004055645196458942</v>
      </c>
      <c r="I17" s="9">
        <f t="shared" si="3"/>
        <v>57.13511839867428</v>
      </c>
      <c r="J17" s="71">
        <f t="shared" si="5"/>
        <v>25.779465352579475</v>
      </c>
      <c r="K17" s="71">
        <f t="shared" si="6"/>
        <v>82.91458375125376</v>
      </c>
    </row>
    <row r="18" spans="1:11" ht="12.75">
      <c r="A18" s="3"/>
      <c r="B18" s="55" t="s">
        <v>40</v>
      </c>
      <c r="C18" s="23"/>
      <c r="D18" s="23"/>
      <c r="E18" s="31">
        <f>SUM(E7:E17)</f>
        <v>159953</v>
      </c>
      <c r="F18" s="32">
        <f>+G18/$B$2</f>
        <v>6114.933333333333</v>
      </c>
      <c r="G18" s="24">
        <f>SUM(G7:G17)</f>
        <v>183448</v>
      </c>
      <c r="H18" s="39"/>
      <c r="I18" s="9"/>
      <c r="J18" s="73"/>
      <c r="K18" s="74"/>
    </row>
    <row r="19" spans="1:11" ht="12.75">
      <c r="A19" s="3">
        <v>300</v>
      </c>
      <c r="B19" s="4" t="s">
        <v>30</v>
      </c>
      <c r="C19" s="30">
        <v>4287</v>
      </c>
      <c r="D19" s="30">
        <v>4913</v>
      </c>
      <c r="E19" s="35">
        <f>+D19-C19</f>
        <v>626</v>
      </c>
      <c r="F19" s="36">
        <f t="shared" si="4"/>
        <v>6260</v>
      </c>
      <c r="G19" s="37">
        <f>+E19*A19</f>
        <v>187800</v>
      </c>
      <c r="H19" s="41">
        <f>SUM(H8:H18)</f>
        <v>0.9993622170860406</v>
      </c>
      <c r="I19" s="40" t="s">
        <v>16</v>
      </c>
      <c r="J19" s="71" t="s">
        <v>16</v>
      </c>
      <c r="K19" s="74"/>
    </row>
    <row r="20" spans="1:11" ht="12.75">
      <c r="A20" s="5"/>
      <c r="B20" s="42" t="s">
        <v>23</v>
      </c>
      <c r="C20" s="25"/>
      <c r="D20" s="25"/>
      <c r="E20" s="26"/>
      <c r="F20" s="26"/>
      <c r="G20" s="44">
        <v>184219</v>
      </c>
      <c r="H20" s="26"/>
      <c r="I20" s="45" t="s">
        <v>16</v>
      </c>
      <c r="J20" s="75" t="s">
        <v>16</v>
      </c>
      <c r="K20" s="76"/>
    </row>
    <row r="21" spans="1:11" ht="12.75">
      <c r="A21" s="6"/>
      <c r="B21" s="43" t="s">
        <v>22</v>
      </c>
      <c r="C21" s="7"/>
      <c r="D21" s="7"/>
      <c r="E21" s="8"/>
      <c r="F21" s="8"/>
      <c r="G21" s="7"/>
      <c r="H21" s="8"/>
      <c r="I21" s="46">
        <f>13816.43+187.91+83.46</f>
        <v>14087.8</v>
      </c>
      <c r="J21" s="77">
        <v>6356.44</v>
      </c>
      <c r="K21" s="78">
        <f aca="true" t="shared" si="7" ref="K21:K26">+J21+I21</f>
        <v>20444.239999999998</v>
      </c>
    </row>
    <row r="22" spans="1:11" ht="12.75">
      <c r="A22" s="2" t="s">
        <v>16</v>
      </c>
      <c r="B22" s="10" t="s">
        <v>24</v>
      </c>
      <c r="C22" s="11"/>
      <c r="D22" s="11"/>
      <c r="E22" s="11"/>
      <c r="F22" s="11"/>
      <c r="G22" s="11"/>
      <c r="H22" s="11"/>
      <c r="I22" s="15">
        <f>+I13</f>
        <v>509.7619837774192</v>
      </c>
      <c r="J22" s="71">
        <f>+J13</f>
        <v>230.0054986699228</v>
      </c>
      <c r="K22" s="79">
        <f t="shared" si="7"/>
        <v>739.767482447342</v>
      </c>
    </row>
    <row r="23" spans="1:11" ht="12.75">
      <c r="A23" s="12"/>
      <c r="B23" s="10" t="s">
        <v>17</v>
      </c>
      <c r="C23" s="11"/>
      <c r="D23" s="11"/>
      <c r="E23" s="11"/>
      <c r="F23" s="11"/>
      <c r="G23" s="11"/>
      <c r="H23" s="11"/>
      <c r="I23" s="15">
        <f>+I14</f>
        <v>258.25995050368493</v>
      </c>
      <c r="J23" s="71">
        <f>+J14</f>
        <v>116.5273413719419</v>
      </c>
      <c r="K23" s="79">
        <f t="shared" si="7"/>
        <v>374.7872918756268</v>
      </c>
    </row>
    <row r="24" spans="1:11" ht="12.75">
      <c r="A24" s="12"/>
      <c r="B24" s="10" t="s">
        <v>18</v>
      </c>
      <c r="C24" s="11"/>
      <c r="D24" s="11"/>
      <c r="E24" s="11"/>
      <c r="F24" s="11"/>
      <c r="G24" s="11"/>
      <c r="H24" s="11"/>
      <c r="I24" s="15">
        <f>+I9+I15+I17+I10+I16</f>
        <v>854.7997350747895</v>
      </c>
      <c r="J24" s="71">
        <f>+J9+J15+J17+J10+J16</f>
        <v>385.6871355370459</v>
      </c>
      <c r="K24" s="79">
        <f t="shared" si="7"/>
        <v>1240.4868706118355</v>
      </c>
    </row>
    <row r="25" spans="1:11" ht="12.75">
      <c r="A25" s="13"/>
      <c r="B25" s="10" t="s">
        <v>19</v>
      </c>
      <c r="C25" s="11"/>
      <c r="D25" s="11"/>
      <c r="E25" s="11"/>
      <c r="F25" s="11"/>
      <c r="G25" s="11"/>
      <c r="H25" s="11"/>
      <c r="I25" s="15">
        <f>+I8+I11+I12+I7</f>
        <v>12464.978330644106</v>
      </c>
      <c r="J25" s="71">
        <f>+J8+J11+J12+J7</f>
        <v>5624.220024421089</v>
      </c>
      <c r="K25" s="79">
        <f t="shared" si="7"/>
        <v>18089.198355065193</v>
      </c>
    </row>
    <row r="26" spans="2:11" ht="12.75">
      <c r="B26" s="33"/>
      <c r="I26" s="9">
        <f>SUM(I22:I25)</f>
        <v>14087.8</v>
      </c>
      <c r="J26" s="71">
        <f>SUM(J22:J25)</f>
        <v>6356.44</v>
      </c>
      <c r="K26" s="79">
        <f t="shared" si="7"/>
        <v>20444.239999999998</v>
      </c>
    </row>
    <row r="27" ht="12.75">
      <c r="B27" s="33"/>
    </row>
    <row r="28" ht="12.75">
      <c r="B28" s="33"/>
    </row>
  </sheetData>
  <sheetProtection/>
  <mergeCells count="1">
    <mergeCell ref="D1:G1"/>
  </mergeCells>
  <printOptions/>
  <pageMargins left="0.25" right="0.2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2016-04-11T20:16:21Z</cp:lastPrinted>
  <dcterms:created xsi:type="dcterms:W3CDTF">2001-04-06T15:08:06Z</dcterms:created>
  <dcterms:modified xsi:type="dcterms:W3CDTF">2017-08-23T12:37:34Z</dcterms:modified>
  <cp:category/>
  <cp:version/>
  <cp:contentType/>
  <cp:contentStatus/>
</cp:coreProperties>
</file>