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<sst xmlns="http://schemas.openxmlformats.org/spreadsheetml/2006/main" count="54" uniqueCount="42">
  <si>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</si>
  <si>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</si>
  <si>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</si>
  <si>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</si>
  <si>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</si>
  <si>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</si>
  <si>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</si>
  <si>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</si>
  <si>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</si>
  <si>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</si>
  <si>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</si>
  <si>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</si>
  <si>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</si>
  <si>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</si>
  <si>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</si>
  <si>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</si>
  <si>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</si>
  <si>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</si>
  <si>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</si>
  <si>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</si>
  <si>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</si>
  <si>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</si>
  <si>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</si>
  <si>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</si>
  <si>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</si>
  <si>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</si>
  <si>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</si>
  <si>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</si>
  <si>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</si>
  <si>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</si>
  <si>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</si>
  <si>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</si>
  <si>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</si>
  <si>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READING DATES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</si>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</sst>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i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4" fillId="0" borderId="17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36" borderId="24" xfId="0" applyFont="1" applyFill="1" applyBorder="1" applyAlignment="1">
      <alignment horizontal="right"/>
    </xf>
    <xf numFmtId="14" fontId="0" fillId="36" borderId="25" xfId="0" applyNumberFormat="1" applyFont="1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49" fontId="2" fillId="36" borderId="2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172" fontId="0" fillId="0" borderId="15" xfId="42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165" fontId="49" fillId="0" borderId="2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36" borderId="17" xfId="0" applyFont="1" applyFill="1" applyBorder="1" applyAlignment="1">
      <alignment horizontal="center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/>
    </xf>
    <xf numFmtId="0" fontId="49" fillId="36" borderId="10" xfId="0" applyFont="1" applyFill="1" applyBorder="1" applyAlignment="1">
      <alignment/>
    </xf>
    <xf numFmtId="44" fontId="51" fillId="36" borderId="17" xfId="44" applyFont="1" applyFill="1" applyBorder="1" applyAlignment="1">
      <alignment/>
    </xf>
    <xf numFmtId="44" fontId="51" fillId="0" borderId="20" xfId="44" applyFont="1" applyBorder="1" applyAlignment="1">
      <alignment/>
    </xf>
    <xf numFmtId="165" fontId="0" fillId="36" borderId="10" xfId="0" applyNumberFormat="1" applyFont="1" applyFill="1" applyBorder="1" applyAlignment="1">
      <alignment/>
    </xf>
    <xf numFmtId="165" fontId="1" fillId="36" borderId="17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165" fontId="1" fillId="0" borderId="2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44" fontId="50" fillId="0" borderId="20" xfId="44" applyFont="1" applyBorder="1" applyAlignment="1">
      <alignment/>
    </xf>
    <xf numFmtId="44" fontId="49" fillId="0" borderId="10" xfId="44" applyFont="1" applyBorder="1" applyAlignment="1">
      <alignment/>
    </xf>
    <xf numFmtId="44" fontId="49" fillId="36" borderId="10" xfId="44" applyFont="1" applyFill="1" applyBorder="1" applyAlignment="1">
      <alignment/>
    </xf>
    <xf numFmtId="44" fontId="50" fillId="36" borderId="17" xfId="44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898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15713.66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463.98238855081576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229.22126999698546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762.0101833770188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14258.44615807518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15713.66</c:v>
                </c:pt>
              </c:numCache>
            </c:numRef>
          </c:val>
        </c:ser>
        <c:axId val="521692"/>
        <c:axId val="4695229"/>
      </c:barChart>
      <c:catAx>
        <c:axId val="521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229"/>
        <c:crosses val="autoZero"/>
        <c:auto val="1"/>
        <c:lblOffset val="100"/>
        <c:tickLblSkip val="1"/>
        <c:noMultiLvlLbl val="0"/>
      </c:catAx>
      <c:valAx>
        <c:axId val="4695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7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898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15713.66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463.98238855081576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229.22126999698546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762.0101833770188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14258.44615807518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15713.66</c:v>
                </c:pt>
              </c:numCache>
            </c:numRef>
          </c:val>
        </c:ser>
        <c:axId val="42257062"/>
        <c:axId val="44769239"/>
      </c:bar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9239"/>
        <c:crosses val="autoZero"/>
        <c:auto val="1"/>
        <c:lblOffset val="100"/>
        <c:tickLblSkip val="1"/>
        <c:noMultiLvlLbl val="0"/>
      </c:catAx>
      <c:valAx>
        <c:axId val="44769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5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7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898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15713.66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463.98238855081576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229.22126999698546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762.0101833770188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14258.44615807518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15713.66</c:v>
                </c:pt>
              </c:numCache>
            </c:numRef>
          </c:val>
        </c:ser>
        <c:axId val="269968"/>
        <c:axId val="2429713"/>
      </c:barChart>
      <c:catAx>
        <c:axId val="2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713"/>
        <c:crosses val="autoZero"/>
        <c:auto val="1"/>
        <c:lblOffset val="100"/>
        <c:tickLblSkip val="1"/>
        <c:noMultiLvlLbl val="0"/>
      </c:catAx>
      <c:valAx>
        <c:axId val="24297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7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"/>
          <c:w val="0.898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15713.66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463.98238855081576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229.22126999698546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762.0101833770188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14258.44615807518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4913</c:v>
                  </c:pt>
                  <c:pt idx="3">
                    <c:v>5580</c:v>
                  </c:pt>
                  <c:pt idx="4">
                    <c:v>667</c:v>
                  </c:pt>
                  <c:pt idx="5">
                    <c:v>6670.00</c:v>
                  </c:pt>
                  <c:pt idx="6">
                    <c:v>209272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73182</c:v>
                  </c:pt>
                  <c:pt idx="3">
                    <c:v>73956</c:v>
                  </c:pt>
                  <c:pt idx="4">
                    <c:v>171206</c:v>
                  </c:pt>
                  <c:pt idx="5">
                    <c:v>6523.90</c:v>
                  </c:pt>
                  <c:pt idx="6">
                    <c:v>200100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14811</c:v>
                  </c:pt>
                  <c:pt idx="3">
                    <c:v>20444</c:v>
                  </c:pt>
                  <c:pt idx="4">
                    <c:v>774</c:v>
                  </c:pt>
                  <c:pt idx="5">
                    <c:v>25.80</c:v>
                  </c:pt>
                  <c:pt idx="6">
                    <c:v>195717</c:v>
                  </c:pt>
                  <c:pt idx="7">
                    <c:v>0.03</c:v>
                  </c:pt>
                  <c:pt idx="8">
                    <c:v>$62.14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31783</c:v>
                  </c:pt>
                  <c:pt idx="3">
                    <c:v>32397</c:v>
                  </c:pt>
                  <c:pt idx="4">
                    <c:v>5633</c:v>
                  </c:pt>
                  <c:pt idx="5">
                    <c:v>187.77</c:v>
                  </c:pt>
                  <c:pt idx="6">
                    <c:v>774</c:v>
                  </c:pt>
                  <c:pt idx="7">
                    <c:v>0.00</c:v>
                  </c:pt>
                  <c:pt idx="8">
                    <c:v>$452.26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37564</c:v>
                  </c:pt>
                  <c:pt idx="3">
                    <c:v>40419</c:v>
                  </c:pt>
                  <c:pt idx="4">
                    <c:v>614</c:v>
                  </c:pt>
                  <c:pt idx="5">
                    <c:v>20.47</c:v>
                  </c:pt>
                  <c:pt idx="6">
                    <c:v>5633</c:v>
                  </c:pt>
                  <c:pt idx="7">
                    <c:v>0.01</c:v>
                  </c:pt>
                  <c:pt idx="8">
                    <c:v>$49.30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49254</c:v>
                  </c:pt>
                  <c:pt idx="3">
                    <c:v>55033</c:v>
                  </c:pt>
                  <c:pt idx="4">
                    <c:v>2855</c:v>
                  </c:pt>
                  <c:pt idx="5">
                    <c:v>95.17</c:v>
                  </c:pt>
                  <c:pt idx="6">
                    <c:v>614</c:v>
                  </c:pt>
                  <c:pt idx="7">
                    <c:v>0.03</c:v>
                  </c:pt>
                  <c:pt idx="8">
                    <c:v>$229.22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193</c:v>
                  </c:pt>
                  <c:pt idx="4">
                    <c:v>5779</c:v>
                  </c:pt>
                  <c:pt idx="5">
                    <c:v>192.63</c:v>
                  </c:pt>
                  <c:pt idx="6">
                    <c:v>2855</c:v>
                  </c:pt>
                  <c:pt idx="7">
                    <c:v>0.13</c:v>
                  </c:pt>
                  <c:pt idx="8">
                    <c:v>$463.98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59494</c:v>
                  </c:pt>
                  <c:pt idx="4">
                    <c:v>193</c:v>
                  </c:pt>
                  <c:pt idx="5">
                    <c:v>823.47</c:v>
                  </c:pt>
                  <c:pt idx="6">
                    <c:v>5779</c:v>
                  </c:pt>
                  <c:pt idx="7">
                    <c:v>0.30</c:v>
                  </c:pt>
                  <c:pt idx="8">
                    <c:v>$1,983.43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9253</c:v>
                  </c:pt>
                  <c:pt idx="3">
                    <c:v>10945</c:v>
                  </c:pt>
                  <c:pt idx="4">
                    <c:v>59494</c:v>
                  </c:pt>
                  <c:pt idx="5">
                    <c:v>1983.13</c:v>
                  </c:pt>
                  <c:pt idx="6">
                    <c:v>24704</c:v>
                  </c:pt>
                  <c:pt idx="7">
                    <c:v>0.01</c:v>
                  </c:pt>
                  <c:pt idx="8">
                    <c:v>$4,776.63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45126</c:v>
                  </c:pt>
                  <c:pt idx="3">
                    <c:v>45904</c:v>
                  </c:pt>
                  <c:pt idx="4">
                    <c:v>1692</c:v>
                  </c:pt>
                  <c:pt idx="5">
                    <c:v>56.40</c:v>
                  </c:pt>
                  <c:pt idx="6">
                    <c:v>59494</c:v>
                  </c:pt>
                  <c:pt idx="7">
                    <c:v>0.00</c:v>
                  </c:pt>
                  <c:pt idx="8">
                    <c:v>$135.85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93299</c:v>
                  </c:pt>
                  <c:pt idx="4">
                    <c:v>778</c:v>
                  </c:pt>
                  <c:pt idx="5">
                    <c:v>25.93</c:v>
                  </c:pt>
                  <c:pt idx="6">
                    <c:v>1692</c:v>
                  </c:pt>
                  <c:pt idx="7">
                    <c:v>0.48</c:v>
                  </c:pt>
                  <c:pt idx="8">
                    <c:v>$62.46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3664</c:v>
                  </c:pt>
                  <c:pt idx="3">
                    <c:v>3759</c:v>
                  </c:pt>
                  <c:pt idx="4">
                    <c:v>93299</c:v>
                  </c:pt>
                  <c:pt idx="5">
                    <c:v>3109.97</c:v>
                  </c:pt>
                  <c:pt idx="6">
                    <c:v>778</c:v>
                  </c:pt>
                  <c:pt idx="7">
                    <c:v>0.00</c:v>
                  </c:pt>
                  <c:pt idx="8">
                    <c:v>$7,490.76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95</c:v>
                  </c:pt>
                  <c:pt idx="5">
                    <c:v>3.17</c:v>
                  </c:pt>
                  <c:pt idx="6">
                    <c:v>93299</c:v>
                  </c:pt>
                  <c:pt idx="7">
                    <c:v>Factor</c:v>
                  </c:pt>
                  <c:pt idx="8">
                    <c:v>$7.63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95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3/1/2016</c:v>
                  </c:pt>
                  <c:pt idx="3">
                    <c:v>4/1/2016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15713.66</c:v>
                </c:pt>
              </c:numCache>
            </c:numRef>
          </c:val>
        </c:ser>
        <c:axId val="21867418"/>
        <c:axId val="62589035"/>
      </c:barChart>
      <c:catAx>
        <c:axId val="2186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89035"/>
        <c:crosses val="autoZero"/>
        <c:auto val="1"/>
        <c:lblOffset val="100"/>
        <c:tickLblSkip val="1"/>
        <c:noMultiLvlLbl val="0"/>
      </c:catAx>
      <c:valAx>
        <c:axId val="62589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7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7"/>
          <c:w val="0.067"/>
          <c:h val="0.2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N25" sqref="N25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4"/>
      <c r="C1" s="14"/>
      <c r="D1" s="80" t="s">
        <v>16</v>
      </c>
      <c r="E1" s="80"/>
      <c r="F1" s="80"/>
      <c r="G1" s="80"/>
    </row>
    <row r="2" spans="1:7" ht="14.25">
      <c r="A2" s="58" t="s">
        <v>32</v>
      </c>
      <c r="B2" s="56">
        <v>30</v>
      </c>
      <c r="C2" s="57" t="s">
        <v>41</v>
      </c>
      <c r="D2" s="14"/>
      <c r="E2" s="14"/>
      <c r="F2" s="14"/>
      <c r="G2" s="15" t="s">
        <v>16</v>
      </c>
    </row>
    <row r="3" spans="1:7" ht="14.25">
      <c r="A3" s="14"/>
      <c r="B3" s="51" t="s">
        <v>33</v>
      </c>
      <c r="C3" s="52">
        <v>42430</v>
      </c>
      <c r="D3" s="53">
        <v>42461</v>
      </c>
      <c r="E3" s="14"/>
      <c r="F3" s="14"/>
      <c r="G3" s="15"/>
    </row>
    <row r="4" spans="1:11" ht="15.75">
      <c r="A4" s="26" t="s">
        <v>16</v>
      </c>
      <c r="B4" s="54" t="s">
        <v>16</v>
      </c>
      <c r="C4" s="55" t="s">
        <v>1</v>
      </c>
      <c r="D4" s="55" t="s">
        <v>4</v>
      </c>
      <c r="E4" s="50" t="s">
        <v>5</v>
      </c>
      <c r="F4" s="16" t="s">
        <v>26</v>
      </c>
      <c r="G4" s="16" t="s">
        <v>7</v>
      </c>
      <c r="H4" s="13" t="s">
        <v>14</v>
      </c>
      <c r="I4" s="74" t="s">
        <v>35</v>
      </c>
      <c r="J4" s="75" t="s">
        <v>34</v>
      </c>
      <c r="K4" s="62" t="s">
        <v>36</v>
      </c>
    </row>
    <row r="5" spans="1:11" ht="15">
      <c r="A5" s="17" t="s">
        <v>3</v>
      </c>
      <c r="B5" s="25" t="s">
        <v>2</v>
      </c>
      <c r="C5" s="17" t="s">
        <v>0</v>
      </c>
      <c r="D5" s="17" t="s">
        <v>0</v>
      </c>
      <c r="E5" s="17" t="s">
        <v>6</v>
      </c>
      <c r="F5" s="17" t="s">
        <v>27</v>
      </c>
      <c r="G5" s="17" t="s">
        <v>8</v>
      </c>
      <c r="H5" s="27" t="s">
        <v>15</v>
      </c>
      <c r="I5" s="42" t="s">
        <v>37</v>
      </c>
      <c r="J5" s="63" t="s">
        <v>37</v>
      </c>
      <c r="K5" s="63" t="s">
        <v>37</v>
      </c>
    </row>
    <row r="6" spans="1:11" ht="15">
      <c r="A6" s="17"/>
      <c r="B6" s="44"/>
      <c r="C6" s="17"/>
      <c r="D6" s="17"/>
      <c r="E6" s="17"/>
      <c r="F6" s="17"/>
      <c r="G6" s="17"/>
      <c r="H6" s="27"/>
      <c r="I6" s="43" t="s">
        <v>38</v>
      </c>
      <c r="J6" s="60" t="s">
        <v>39</v>
      </c>
      <c r="K6" s="64"/>
    </row>
    <row r="7" spans="1:11" ht="24.75" customHeight="1">
      <c r="A7" s="36">
        <v>1</v>
      </c>
      <c r="B7" s="45" t="s">
        <v>29</v>
      </c>
      <c r="C7" s="32">
        <v>3664</v>
      </c>
      <c r="D7" s="32">
        <v>3759</v>
      </c>
      <c r="E7" s="18">
        <f aca="true" t="shared" si="0" ref="E7:E17">+D7-C7</f>
        <v>95</v>
      </c>
      <c r="F7" s="30">
        <f>+G7/$B$2</f>
        <v>3.1666666666666665</v>
      </c>
      <c r="G7" s="18">
        <f aca="true" t="shared" si="1" ref="G7:G17">+E7*A7</f>
        <v>95</v>
      </c>
      <c r="H7" s="37">
        <f aca="true" t="shared" si="2" ref="H7:H17">+G7/$G$18</f>
        <v>0.00048539472810231097</v>
      </c>
      <c r="I7" s="73">
        <f aca="true" t="shared" si="3" ref="I7:I17">+H7*$I$21</f>
        <v>7.62732772319216</v>
      </c>
      <c r="J7" s="76">
        <f>+H7*$J$21</f>
        <v>3.10140049152603</v>
      </c>
      <c r="K7" s="61">
        <f>+J7+I7</f>
        <v>10.72872821471819</v>
      </c>
    </row>
    <row r="8" spans="1:11" ht="24.75" customHeight="1">
      <c r="A8" s="18">
        <v>1</v>
      </c>
      <c r="B8" s="46" t="s">
        <v>9</v>
      </c>
      <c r="C8" s="59">
        <v>0</v>
      </c>
      <c r="D8" s="19">
        <v>93299</v>
      </c>
      <c r="E8" s="18">
        <f t="shared" si="0"/>
        <v>93299</v>
      </c>
      <c r="F8" s="30">
        <f aca="true" t="shared" si="4" ref="F8:F19">+G8/$B$2</f>
        <v>3109.9666666666667</v>
      </c>
      <c r="G8" s="18">
        <f t="shared" si="1"/>
        <v>93299</v>
      </c>
      <c r="H8" s="37">
        <f t="shared" si="2"/>
        <v>0.47670360776018433</v>
      </c>
      <c r="I8" s="73">
        <f t="shared" si="3"/>
        <v>7490.758413116898</v>
      </c>
      <c r="J8" s="76">
        <f aca="true" t="shared" si="5" ref="J8:J17">+H8*$J$21</f>
        <v>3045.8690995672323</v>
      </c>
      <c r="K8" s="65">
        <f aca="true" t="shared" si="6" ref="K8:K17">+J8+I8</f>
        <v>10536.62751268413</v>
      </c>
    </row>
    <row r="9" spans="1:11" ht="24.75" customHeight="1">
      <c r="A9" s="18">
        <v>1</v>
      </c>
      <c r="B9" s="46" t="s">
        <v>11</v>
      </c>
      <c r="C9" s="19">
        <v>45126</v>
      </c>
      <c r="D9" s="19">
        <v>45904</v>
      </c>
      <c r="E9" s="18">
        <f t="shared" si="0"/>
        <v>778</v>
      </c>
      <c r="F9" s="30">
        <f t="shared" si="4"/>
        <v>25.933333333333334</v>
      </c>
      <c r="G9" s="18">
        <f t="shared" si="1"/>
        <v>778</v>
      </c>
      <c r="H9" s="37">
        <f t="shared" si="2"/>
        <v>0.0039751273522484</v>
      </c>
      <c r="I9" s="73">
        <f t="shared" si="3"/>
        <v>62.46379966993159</v>
      </c>
      <c r="J9" s="76">
        <f t="shared" si="5"/>
        <v>25.39883770955002</v>
      </c>
      <c r="K9" s="65">
        <f t="shared" si="6"/>
        <v>87.86263737948161</v>
      </c>
    </row>
    <row r="10" spans="1:11" ht="24.75" customHeight="1">
      <c r="A10" s="18">
        <v>1</v>
      </c>
      <c r="B10" s="46" t="s">
        <v>10</v>
      </c>
      <c r="C10" s="20">
        <v>9253</v>
      </c>
      <c r="D10" s="20">
        <v>10945</v>
      </c>
      <c r="E10" s="18">
        <f t="shared" si="0"/>
        <v>1692</v>
      </c>
      <c r="F10" s="30">
        <f t="shared" si="4"/>
        <v>56.4</v>
      </c>
      <c r="G10" s="18">
        <f t="shared" si="1"/>
        <v>1692</v>
      </c>
      <c r="H10" s="37">
        <f t="shared" si="2"/>
        <v>0.008645135578411687</v>
      </c>
      <c r="I10" s="73">
        <f t="shared" si="3"/>
        <v>135.8467211330646</v>
      </c>
      <c r="J10" s="76">
        <f t="shared" si="5"/>
        <v>55.23757507012677</v>
      </c>
      <c r="K10" s="65">
        <f t="shared" si="6"/>
        <v>191.08429620319137</v>
      </c>
    </row>
    <row r="11" spans="1:11" ht="24.75" customHeight="1">
      <c r="A11" s="18">
        <v>1</v>
      </c>
      <c r="B11" s="47" t="s">
        <v>28</v>
      </c>
      <c r="C11" s="59">
        <v>0</v>
      </c>
      <c r="D11" s="19">
        <v>59494</v>
      </c>
      <c r="E11" s="18">
        <f t="shared" si="0"/>
        <v>59494</v>
      </c>
      <c r="F11" s="30">
        <f t="shared" si="4"/>
        <v>1983.1333333333334</v>
      </c>
      <c r="G11" s="18">
        <f t="shared" si="1"/>
        <v>59494</v>
      </c>
      <c r="H11" s="37">
        <f t="shared" si="2"/>
        <v>0.3039797258286199</v>
      </c>
      <c r="I11" s="73">
        <f t="shared" si="3"/>
        <v>4776.634058564151</v>
      </c>
      <c r="J11" s="76">
        <f t="shared" si="5"/>
        <v>1942.2602193984171</v>
      </c>
      <c r="K11" s="65">
        <f t="shared" si="6"/>
        <v>6718.894277962569</v>
      </c>
    </row>
    <row r="12" spans="1:11" ht="24.75" customHeight="1">
      <c r="A12" s="18">
        <v>128</v>
      </c>
      <c r="B12" s="46" t="s">
        <v>12</v>
      </c>
      <c r="C12" s="59">
        <v>0</v>
      </c>
      <c r="D12" s="19">
        <v>193</v>
      </c>
      <c r="E12" s="18">
        <f t="shared" si="0"/>
        <v>193</v>
      </c>
      <c r="F12" s="30">
        <f t="shared" si="4"/>
        <v>823.4666666666667</v>
      </c>
      <c r="G12" s="18">
        <f t="shared" si="1"/>
        <v>24704</v>
      </c>
      <c r="H12" s="37">
        <f t="shared" si="2"/>
        <v>0.12622306697936306</v>
      </c>
      <c r="I12" s="73">
        <f t="shared" si="3"/>
        <v>1983.426358670938</v>
      </c>
      <c r="J12" s="76">
        <f t="shared" si="5"/>
        <v>806.4947130806215</v>
      </c>
      <c r="K12" s="65">
        <f t="shared" si="6"/>
        <v>2789.92107175156</v>
      </c>
    </row>
    <row r="13" spans="1:11" ht="24.75" customHeight="1">
      <c r="A13" s="18">
        <v>1</v>
      </c>
      <c r="B13" s="46" t="s">
        <v>24</v>
      </c>
      <c r="C13" s="19">
        <v>49254</v>
      </c>
      <c r="D13" s="19">
        <v>55033</v>
      </c>
      <c r="E13" s="18">
        <f t="shared" si="0"/>
        <v>5779</v>
      </c>
      <c r="F13" s="30">
        <f t="shared" si="4"/>
        <v>192.63333333333333</v>
      </c>
      <c r="G13" s="18">
        <f t="shared" si="1"/>
        <v>5779</v>
      </c>
      <c r="H13" s="37">
        <f t="shared" si="2"/>
        <v>0.02952732772319216</v>
      </c>
      <c r="I13" s="73">
        <f t="shared" si="3"/>
        <v>463.98238855081576</v>
      </c>
      <c r="J13" s="76">
        <f t="shared" si="5"/>
        <v>188.66308884767295</v>
      </c>
      <c r="K13" s="65">
        <f t="shared" si="6"/>
        <v>652.6454773984888</v>
      </c>
    </row>
    <row r="14" spans="1:11" ht="24.75" customHeight="1">
      <c r="A14" s="18">
        <v>1</v>
      </c>
      <c r="B14" s="46" t="s">
        <v>13</v>
      </c>
      <c r="C14" s="19">
        <v>37564</v>
      </c>
      <c r="D14" s="19">
        <v>40419</v>
      </c>
      <c r="E14" s="18">
        <f t="shared" si="0"/>
        <v>2855</v>
      </c>
      <c r="F14" s="30">
        <f t="shared" si="4"/>
        <v>95.16666666666667</v>
      </c>
      <c r="G14" s="18">
        <f t="shared" si="1"/>
        <v>2855</v>
      </c>
      <c r="H14" s="37">
        <f t="shared" si="2"/>
        <v>0.014587388934022083</v>
      </c>
      <c r="I14" s="73">
        <f t="shared" si="3"/>
        <v>229.22126999698546</v>
      </c>
      <c r="J14" s="76">
        <f t="shared" si="5"/>
        <v>93.20524635059807</v>
      </c>
      <c r="K14" s="65">
        <f t="shared" si="6"/>
        <v>322.4265163475835</v>
      </c>
    </row>
    <row r="15" spans="1:11" ht="24.75" customHeight="1">
      <c r="A15" s="18">
        <v>1</v>
      </c>
      <c r="B15" s="46" t="s">
        <v>20</v>
      </c>
      <c r="C15" s="19">
        <v>31783</v>
      </c>
      <c r="D15" s="19">
        <v>32397</v>
      </c>
      <c r="E15" s="18">
        <f t="shared" si="0"/>
        <v>614</v>
      </c>
      <c r="F15" s="30">
        <f t="shared" si="4"/>
        <v>20.466666666666665</v>
      </c>
      <c r="G15" s="18">
        <f t="shared" si="1"/>
        <v>614</v>
      </c>
      <c r="H15" s="37">
        <f t="shared" si="2"/>
        <v>0.003137182768998094</v>
      </c>
      <c r="I15" s="73">
        <f t="shared" si="3"/>
        <v>49.29662338989459</v>
      </c>
      <c r="J15" s="76">
        <f t="shared" si="5"/>
        <v>20.044841071547182</v>
      </c>
      <c r="K15" s="65">
        <f t="shared" si="6"/>
        <v>69.34146446144177</v>
      </c>
    </row>
    <row r="16" spans="1:11" ht="24.75" customHeight="1">
      <c r="A16" s="18">
        <v>1</v>
      </c>
      <c r="B16" s="46" t="s">
        <v>31</v>
      </c>
      <c r="C16" s="19">
        <v>14811</v>
      </c>
      <c r="D16" s="19">
        <v>20444</v>
      </c>
      <c r="E16" s="18">
        <f t="shared" si="0"/>
        <v>5633</v>
      </c>
      <c r="F16" s="30">
        <f t="shared" si="4"/>
        <v>187.76666666666668</v>
      </c>
      <c r="G16" s="18">
        <f t="shared" si="1"/>
        <v>5633</v>
      </c>
      <c r="H16" s="37">
        <f t="shared" si="2"/>
        <v>0.028781352667371765</v>
      </c>
      <c r="I16" s="73">
        <f t="shared" si="3"/>
        <v>452.260390155173</v>
      </c>
      <c r="J16" s="76">
        <f t="shared" si="5"/>
        <v>183.89672598701188</v>
      </c>
      <c r="K16" s="65">
        <f t="shared" si="6"/>
        <v>636.1571161421849</v>
      </c>
    </row>
    <row r="17" spans="1:11" ht="24.75" customHeight="1">
      <c r="A17" s="18">
        <v>1</v>
      </c>
      <c r="B17" s="48" t="s">
        <v>25</v>
      </c>
      <c r="C17" s="19">
        <v>73182</v>
      </c>
      <c r="D17" s="19">
        <v>73956</v>
      </c>
      <c r="E17" s="18">
        <f t="shared" si="0"/>
        <v>774</v>
      </c>
      <c r="F17" s="30">
        <f t="shared" si="4"/>
        <v>25.8</v>
      </c>
      <c r="G17" s="18">
        <f t="shared" si="1"/>
        <v>774</v>
      </c>
      <c r="H17" s="37">
        <f t="shared" si="2"/>
        <v>0.003954689679486197</v>
      </c>
      <c r="I17" s="73">
        <f t="shared" si="3"/>
        <v>62.14264902895508</v>
      </c>
      <c r="J17" s="76">
        <f t="shared" si="5"/>
        <v>25.26825242569629</v>
      </c>
      <c r="K17" s="65">
        <f t="shared" si="6"/>
        <v>87.41090145465137</v>
      </c>
    </row>
    <row r="18" spans="1:11" ht="12.75">
      <c r="A18" s="3"/>
      <c r="B18" s="49" t="s">
        <v>40</v>
      </c>
      <c r="C18" s="21"/>
      <c r="D18" s="21"/>
      <c r="E18" s="29">
        <f>SUM(E7:E17)</f>
        <v>171206</v>
      </c>
      <c r="F18" s="30">
        <f>+G18/$B$2</f>
        <v>6523.9</v>
      </c>
      <c r="G18" s="22">
        <f>SUM(G7:G17)</f>
        <v>195717</v>
      </c>
      <c r="H18" s="37"/>
      <c r="I18" s="73"/>
      <c r="J18" s="77"/>
      <c r="K18" s="66"/>
    </row>
    <row r="19" spans="1:11" ht="12.75">
      <c r="A19" s="3">
        <v>300</v>
      </c>
      <c r="B19" s="4" t="s">
        <v>30</v>
      </c>
      <c r="C19" s="28">
        <v>4913</v>
      </c>
      <c r="D19" s="28">
        <v>5580</v>
      </c>
      <c r="E19" s="33">
        <f>+D19-C19</f>
        <v>667</v>
      </c>
      <c r="F19" s="34">
        <f t="shared" si="4"/>
        <v>6670</v>
      </c>
      <c r="G19" s="35">
        <f>+E19*A19</f>
        <v>200100</v>
      </c>
      <c r="H19" s="38">
        <f>SUM(H8:H18)</f>
        <v>0.9995146052718977</v>
      </c>
      <c r="I19" s="73" t="s">
        <v>16</v>
      </c>
      <c r="J19" s="65" t="s">
        <v>16</v>
      </c>
      <c r="K19" s="66"/>
    </row>
    <row r="20" spans="1:11" ht="12.75">
      <c r="A20" s="5"/>
      <c r="B20" s="39" t="s">
        <v>23</v>
      </c>
      <c r="C20" s="23"/>
      <c r="D20" s="23"/>
      <c r="E20" s="24"/>
      <c r="F20" s="24"/>
      <c r="G20" s="41">
        <v>209272</v>
      </c>
      <c r="H20" s="24"/>
      <c r="I20" s="70" t="s">
        <v>16</v>
      </c>
      <c r="J20" s="78" t="s">
        <v>16</v>
      </c>
      <c r="K20" s="67"/>
    </row>
    <row r="21" spans="1:11" ht="12.75">
      <c r="A21" s="6"/>
      <c r="B21" s="40" t="s">
        <v>22</v>
      </c>
      <c r="C21" s="7"/>
      <c r="D21" s="7"/>
      <c r="E21" s="8"/>
      <c r="F21" s="8"/>
      <c r="G21" s="7"/>
      <c r="H21" s="8"/>
      <c r="I21" s="71">
        <v>15713.66</v>
      </c>
      <c r="J21" s="79">
        <f>6473.89-84.45</f>
        <v>6389.4400000000005</v>
      </c>
      <c r="K21" s="68">
        <f aca="true" t="shared" si="7" ref="K21:K26">+J21+I21</f>
        <v>22103.1</v>
      </c>
    </row>
    <row r="22" spans="1:11" ht="12.75">
      <c r="A22" s="2" t="s">
        <v>16</v>
      </c>
      <c r="B22" s="9" t="s">
        <v>24</v>
      </c>
      <c r="C22" s="10"/>
      <c r="D22" s="10"/>
      <c r="E22" s="10"/>
      <c r="F22" s="10"/>
      <c r="G22" s="10"/>
      <c r="H22" s="10"/>
      <c r="I22" s="72">
        <f>+I13</f>
        <v>463.98238855081576</v>
      </c>
      <c r="J22" s="76">
        <f>+J13</f>
        <v>188.66308884767295</v>
      </c>
      <c r="K22" s="69">
        <f t="shared" si="7"/>
        <v>652.6454773984888</v>
      </c>
    </row>
    <row r="23" spans="1:11" ht="12.75">
      <c r="A23" s="11"/>
      <c r="B23" s="9" t="s">
        <v>17</v>
      </c>
      <c r="C23" s="10"/>
      <c r="D23" s="10"/>
      <c r="E23" s="10"/>
      <c r="F23" s="10"/>
      <c r="G23" s="10"/>
      <c r="H23" s="10"/>
      <c r="I23" s="72">
        <f>+I14</f>
        <v>229.22126999698546</v>
      </c>
      <c r="J23" s="76">
        <f>+J14</f>
        <v>93.20524635059807</v>
      </c>
      <c r="K23" s="69">
        <f t="shared" si="7"/>
        <v>322.4265163475835</v>
      </c>
    </row>
    <row r="24" spans="1:11" ht="12.75">
      <c r="A24" s="11"/>
      <c r="B24" s="9" t="s">
        <v>18</v>
      </c>
      <c r="C24" s="10"/>
      <c r="D24" s="10"/>
      <c r="E24" s="10"/>
      <c r="F24" s="10"/>
      <c r="G24" s="10"/>
      <c r="H24" s="10"/>
      <c r="I24" s="72">
        <f>+I9+I15+I17+I10+I16</f>
        <v>762.0101833770188</v>
      </c>
      <c r="J24" s="76">
        <f>+J9+J15+J17+J10+J16</f>
        <v>309.84623226393217</v>
      </c>
      <c r="K24" s="69">
        <f t="shared" si="7"/>
        <v>1071.8564156409511</v>
      </c>
    </row>
    <row r="25" spans="1:11" ht="12.75">
      <c r="A25" s="12"/>
      <c r="B25" s="9" t="s">
        <v>19</v>
      </c>
      <c r="C25" s="10"/>
      <c r="D25" s="10"/>
      <c r="E25" s="10"/>
      <c r="F25" s="10"/>
      <c r="G25" s="10"/>
      <c r="H25" s="10"/>
      <c r="I25" s="72">
        <f>+I8+I11+I12+I7</f>
        <v>14258.44615807518</v>
      </c>
      <c r="J25" s="76">
        <f>+J8+J11+J12+J7</f>
        <v>5797.725432537797</v>
      </c>
      <c r="K25" s="69">
        <f t="shared" si="7"/>
        <v>20056.171590612976</v>
      </c>
    </row>
    <row r="26" spans="2:11" ht="12.75">
      <c r="B26" s="31"/>
      <c r="I26" s="73">
        <f>SUM(I22:I25)</f>
        <v>15713.66</v>
      </c>
      <c r="J26" s="76">
        <f>SUM(J22:J25)</f>
        <v>6389.4400000000005</v>
      </c>
      <c r="K26" s="69">
        <f t="shared" si="7"/>
        <v>22103.1</v>
      </c>
    </row>
    <row r="27" ht="12.75">
      <c r="B27" s="31"/>
    </row>
    <row r="28" ht="12.75">
      <c r="B28" s="31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2016-01-20T17:16:01Z</cp:lastPrinted>
  <dcterms:created xsi:type="dcterms:W3CDTF">2001-04-06T15:08:06Z</dcterms:created>
  <dcterms:modified xsi:type="dcterms:W3CDTF">2017-08-23T12:37:56Z</dcterms:modified>
  <cp:category/>
  <cp:version/>
  <cp:contentType/>
  <cp:contentStatus/>
</cp:coreProperties>
</file>