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4"/>
  </bookViews>
  <sheets>
    <sheet name="Chart4" sheetId="1" r:id="rId1"/>
    <sheet name="Chart3" sheetId="2" r:id="rId2"/>
    <sheet name="Chart2" sheetId="3" r:id="rId3"/>
    <sheet name="Chart1" sheetId="4" r:id="rId4"/>
    <sheet name="ELECTRIC" sheetId="5" r:id="rId5"/>
    <sheet name="Sheet1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<sst xmlns="http://schemas.openxmlformats.org/spreadsheetml/2006/main" count="56" uniqueCount="44">
  <si>
    <t>Reading</t>
  </si>
  <si>
    <t>Old</t>
  </si>
  <si>
    <t>Location</t>
  </si>
  <si>
    <t>Multiplier</t>
  </si>
  <si>
    <t>New</t>
  </si>
  <si>
    <t>KW</t>
  </si>
  <si>
    <t>Used</t>
  </si>
  <si>
    <t>Total KW</t>
  </si>
  <si>
    <t>W/Mutiplier</t>
  </si>
  <si>
    <t>Blower Bld</t>
  </si>
  <si>
    <t>Scale Bld</t>
  </si>
  <si>
    <t>Cardboard Bld</t>
  </si>
  <si>
    <t>Main Pump ST.</t>
  </si>
  <si>
    <t>Maintenance shop</t>
  </si>
  <si>
    <t>Charge</t>
  </si>
  <si>
    <t>Factor</t>
  </si>
  <si>
    <t xml:space="preserve"> </t>
  </si>
  <si>
    <t>Vehicle Maintenance</t>
  </si>
  <si>
    <t>Transfer Station</t>
  </si>
  <si>
    <t>Wastewater</t>
  </si>
  <si>
    <t>under drain lagoon # 3</t>
  </si>
  <si>
    <t>Transfer Lane Electric Service Readings</t>
  </si>
  <si>
    <t>CURRENT Electric Bill</t>
  </si>
  <si>
    <t>Total KWH Used (from bill)</t>
  </si>
  <si>
    <t>Highway Garage</t>
  </si>
  <si>
    <t xml:space="preserve"> Transfer Station Office</t>
  </si>
  <si>
    <t>KWH</t>
  </si>
  <si>
    <t>per Day</t>
  </si>
  <si>
    <t>EFF PUMP</t>
  </si>
  <si>
    <t>WWTP Light Pole</t>
  </si>
  <si>
    <t>Master Meter Read AT POLE</t>
  </si>
  <si>
    <t>NEW Transfer Station Building</t>
  </si>
  <si>
    <t>Period (days)</t>
  </si>
  <si>
    <t>DISTRIBUTION</t>
  </si>
  <si>
    <t>SUPPLY</t>
  </si>
  <si>
    <t>TOTAL</t>
  </si>
  <si>
    <t>CHARGE</t>
  </si>
  <si>
    <t>CONSTELLATION</t>
  </si>
  <si>
    <t xml:space="preserve">EVERSOURCE </t>
  </si>
  <si>
    <t>TOTAL READINGS ABOVE</t>
  </si>
  <si>
    <t>DAYS</t>
  </si>
  <si>
    <t>DPW READING DATES</t>
  </si>
  <si>
    <t>EVERSOURCE READING DATES</t>
  </si>
  <si>
    <t>CONSTELLATION READING DATES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</si>
</sst>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0.0"/>
    <numFmt numFmtId="167" formatCode="0.000"/>
    <numFmt numFmtId="168" formatCode="&quot;$&quot;#,##0"/>
    <numFmt numFmtId="169" formatCode="&quot;$&quot;#,##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  <font>
      <sz val="10"/>
      <color indexed="23"/>
      <name val="Arial"/>
      <family val="2"/>
    </font>
    <font>
      <sz val="11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i/>
      <sz val="10"/>
      <color theme="0" tint="-0.3499799966812134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0" fontId="6" fillId="36" borderId="21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72" fontId="0" fillId="0" borderId="15" xfId="42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36" borderId="17" xfId="0" applyFont="1" applyFill="1" applyBorder="1" applyAlignment="1">
      <alignment horizontal="center"/>
    </xf>
    <xf numFmtId="165" fontId="52" fillId="0" borderId="20" xfId="0" applyNumberFormat="1" applyFont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44" fontId="52" fillId="0" borderId="20" xfId="44" applyFont="1" applyBorder="1" applyAlignment="1">
      <alignment/>
    </xf>
    <xf numFmtId="0" fontId="52" fillId="0" borderId="20" xfId="0" applyFont="1" applyBorder="1" applyAlignment="1">
      <alignment/>
    </xf>
    <xf numFmtId="0" fontId="52" fillId="36" borderId="10" xfId="0" applyFont="1" applyFill="1" applyBorder="1" applyAlignment="1">
      <alignment/>
    </xf>
    <xf numFmtId="44" fontId="54" fillId="36" borderId="17" xfId="44" applyFont="1" applyFill="1" applyBorder="1" applyAlignment="1">
      <alignment/>
    </xf>
    <xf numFmtId="44" fontId="54" fillId="0" borderId="20" xfId="44" applyFont="1" applyBorder="1" applyAlignment="1">
      <alignment/>
    </xf>
    <xf numFmtId="49" fontId="9" fillId="36" borderId="17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shrinkToFit="1"/>
    </xf>
    <xf numFmtId="0" fontId="0" fillId="36" borderId="15" xfId="0" applyFont="1" applyFill="1" applyBorder="1" applyAlignment="1">
      <alignment/>
    </xf>
    <xf numFmtId="0" fontId="55" fillId="36" borderId="15" xfId="0" applyFont="1" applyFill="1" applyBorder="1" applyAlignment="1">
      <alignment/>
    </xf>
    <xf numFmtId="0" fontId="56" fillId="36" borderId="20" xfId="0" applyFont="1" applyFill="1" applyBorder="1" applyAlignment="1">
      <alignment horizontal="right"/>
    </xf>
    <xf numFmtId="14" fontId="55" fillId="36" borderId="26" xfId="0" applyNumberFormat="1" applyFont="1" applyFill="1" applyBorder="1" applyAlignment="1">
      <alignment/>
    </xf>
    <xf numFmtId="14" fontId="55" fillId="36" borderId="18" xfId="0" applyNumberFormat="1" applyFont="1" applyFill="1" applyBorder="1" applyAlignment="1">
      <alignment/>
    </xf>
    <xf numFmtId="0" fontId="56" fillId="36" borderId="24" xfId="0" applyFont="1" applyFill="1" applyBorder="1" applyAlignment="1">
      <alignment horizontal="right"/>
    </xf>
    <xf numFmtId="0" fontId="1" fillId="36" borderId="15" xfId="0" applyFont="1" applyFill="1" applyBorder="1" applyAlignment="1">
      <alignment/>
    </xf>
    <xf numFmtId="0" fontId="7" fillId="36" borderId="20" xfId="0" applyFont="1" applyFill="1" applyBorder="1" applyAlignment="1">
      <alignment horizontal="right"/>
    </xf>
    <xf numFmtId="14" fontId="1" fillId="36" borderId="26" xfId="0" applyNumberFormat="1" applyFont="1" applyFill="1" applyBorder="1" applyAlignment="1">
      <alignment/>
    </xf>
    <xf numFmtId="14" fontId="1" fillId="36" borderId="18" xfId="0" applyNumberFormat="1" applyFont="1" applyFill="1" applyBorder="1" applyAlignment="1">
      <alignment/>
    </xf>
    <xf numFmtId="0" fontId="55" fillId="0" borderId="17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1" fillId="0" borderId="20" xfId="0" applyNumberFormat="1" applyFont="1" applyBorder="1" applyAlignment="1">
      <alignment/>
    </xf>
    <xf numFmtId="165" fontId="1" fillId="36" borderId="10" xfId="0" applyNumberFormat="1" applyFont="1" applyFill="1" applyBorder="1" applyAlignment="1">
      <alignment/>
    </xf>
    <xf numFmtId="165" fontId="1" fillId="36" borderId="17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/>
    </xf>
    <xf numFmtId="44" fontId="55" fillId="0" borderId="10" xfId="44" applyFont="1" applyBorder="1" applyAlignment="1">
      <alignment/>
    </xf>
    <xf numFmtId="44" fontId="55" fillId="0" borderId="20" xfId="44" applyFont="1" applyBorder="1" applyAlignment="1">
      <alignment/>
    </xf>
    <xf numFmtId="44" fontId="55" fillId="36" borderId="10" xfId="44" applyFont="1" applyFill="1" applyBorder="1" applyAlignment="1">
      <alignment/>
    </xf>
    <xf numFmtId="0" fontId="55" fillId="0" borderId="10" xfId="0" applyFont="1" applyBorder="1" applyAlignment="1">
      <alignment horizontal="center"/>
    </xf>
    <xf numFmtId="44" fontId="55" fillId="36" borderId="17" xfId="44" applyFont="1" applyFill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25"/>
          <c:w val="0.903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12136.35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263.6333268596407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156.8291127755909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432.14195184732137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11283.745608517447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12136.35</c:v>
                </c:pt>
              </c:numCache>
            </c:numRef>
          </c:val>
        </c:ser>
        <c:axId val="9059936"/>
        <c:axId val="14430561"/>
      </c:barChart>
      <c:catAx>
        <c:axId val="90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0561"/>
        <c:crosses val="autoZero"/>
        <c:auto val="1"/>
        <c:lblOffset val="100"/>
        <c:tickLblSkip val="1"/>
        <c:noMultiLvlLbl val="0"/>
      </c:catAx>
      <c:valAx>
        <c:axId val="14430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59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36975"/>
          <c:w val="0.063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25"/>
          <c:w val="0.903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12136.35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263.6333268596407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156.8291127755909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432.14195184732137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11283.745608517447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12136.35</c:v>
                </c:pt>
              </c:numCache>
            </c:numRef>
          </c:val>
        </c:ser>
        <c:axId val="62766186"/>
        <c:axId val="28024763"/>
      </c:bar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24763"/>
        <c:crosses val="autoZero"/>
        <c:auto val="1"/>
        <c:lblOffset val="100"/>
        <c:tickLblSkip val="1"/>
        <c:noMultiLvlLbl val="0"/>
      </c:catAx>
      <c:valAx>
        <c:axId val="28024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6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36975"/>
          <c:w val="0.063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25"/>
          <c:w val="0.903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12136.35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263.6333268596407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156.8291127755909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432.14195184732137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11283.745608517447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12136.35</c:v>
                </c:pt>
              </c:numCache>
            </c:numRef>
          </c:val>
        </c:ser>
        <c:axId val="50896276"/>
        <c:axId val="55413301"/>
      </c:barChart>
      <c:catAx>
        <c:axId val="508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13301"/>
        <c:crosses val="autoZero"/>
        <c:auto val="1"/>
        <c:lblOffset val="100"/>
        <c:tickLblSkip val="1"/>
        <c:noMultiLvlLbl val="0"/>
      </c:catAx>
      <c:valAx>
        <c:axId val="55413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96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36975"/>
          <c:w val="0.063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25"/>
          <c:w val="0.903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12136.35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263.6333268596407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156.8291127755909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432.14195184732137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11283.745608517447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9678</c:v>
                  </c:pt>
                  <c:pt idx="3">
                    <c:v>10269</c:v>
                  </c:pt>
                  <c:pt idx="4">
                    <c:v>591</c:v>
                  </c:pt>
                  <c:pt idx="5">
                    <c:v>5910.00</c:v>
                  </c:pt>
                  <c:pt idx="6">
                    <c:v>169186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76724</c:v>
                  </c:pt>
                  <c:pt idx="3">
                    <c:v>77133</c:v>
                  </c:pt>
                  <c:pt idx="4">
                    <c:v>158015</c:v>
                  </c:pt>
                  <c:pt idx="5">
                    <c:v>5749.77</c:v>
                  </c:pt>
                  <c:pt idx="6">
                    <c:v>177300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51262</c:v>
                  </c:pt>
                  <c:pt idx="3">
                    <c:v>55813</c:v>
                  </c:pt>
                  <c:pt idx="4">
                    <c:v>409</c:v>
                  </c:pt>
                  <c:pt idx="5">
                    <c:v>13.63</c:v>
                  </c:pt>
                  <c:pt idx="6">
                    <c:v>172493</c:v>
                  </c:pt>
                  <c:pt idx="7">
                    <c:v>0.03</c:v>
                  </c:pt>
                  <c:pt idx="8">
                    <c:v>$28.78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33907</c:v>
                  </c:pt>
                  <c:pt idx="3">
                    <c:v>34040</c:v>
                  </c:pt>
                  <c:pt idx="4">
                    <c:v>4551</c:v>
                  </c:pt>
                  <c:pt idx="5">
                    <c:v>151.70</c:v>
                  </c:pt>
                  <c:pt idx="6">
                    <c:v>409</c:v>
                  </c:pt>
                  <c:pt idx="7">
                    <c:v>0.00</c:v>
                  </c:pt>
                  <c:pt idx="8">
                    <c:v>$320.20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54241</c:v>
                  </c:pt>
                  <c:pt idx="3">
                    <c:v>56470</c:v>
                  </c:pt>
                  <c:pt idx="4">
                    <c:v>133</c:v>
                  </c:pt>
                  <c:pt idx="5">
                    <c:v>4.43</c:v>
                  </c:pt>
                  <c:pt idx="6">
                    <c:v>4551</c:v>
                  </c:pt>
                  <c:pt idx="7">
                    <c:v>0.01</c:v>
                  </c:pt>
                  <c:pt idx="8">
                    <c:v>$9.36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72531</c:v>
                  </c:pt>
                  <c:pt idx="3">
                    <c:v>76278</c:v>
                  </c:pt>
                  <c:pt idx="4">
                    <c:v>2229</c:v>
                  </c:pt>
                  <c:pt idx="5">
                    <c:v>74.30</c:v>
                  </c:pt>
                  <c:pt idx="6">
                    <c:v>133</c:v>
                  </c:pt>
                  <c:pt idx="7">
                    <c:v>0.02</c:v>
                  </c:pt>
                  <c:pt idx="8">
                    <c:v>$156.83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114</c:v>
                  </c:pt>
                  <c:pt idx="4">
                    <c:v>3747</c:v>
                  </c:pt>
                  <c:pt idx="5">
                    <c:v>124.90</c:v>
                  </c:pt>
                  <c:pt idx="6">
                    <c:v>2229</c:v>
                  </c:pt>
                  <c:pt idx="7">
                    <c:v>0.08</c:v>
                  </c:pt>
                  <c:pt idx="8">
                    <c:v>$263.63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41103</c:v>
                  </c:pt>
                  <c:pt idx="4">
                    <c:v>114</c:v>
                  </c:pt>
                  <c:pt idx="5">
                    <c:v>486.40</c:v>
                  </c:pt>
                  <c:pt idx="6">
                    <c:v>3747</c:v>
                  </c:pt>
                  <c:pt idx="7">
                    <c:v>0.24</c:v>
                  </c:pt>
                  <c:pt idx="8">
                    <c:v>$1,026.67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14374</c:v>
                  </c:pt>
                  <c:pt idx="3">
                    <c:v>15303</c:v>
                  </c:pt>
                  <c:pt idx="4">
                    <c:v>41103</c:v>
                  </c:pt>
                  <c:pt idx="5">
                    <c:v>1370.10</c:v>
                  </c:pt>
                  <c:pt idx="6">
                    <c:v>14592</c:v>
                  </c:pt>
                  <c:pt idx="7">
                    <c:v>0.01</c:v>
                  </c:pt>
                  <c:pt idx="8">
                    <c:v>$2,891.95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48234</c:v>
                  </c:pt>
                  <c:pt idx="3">
                    <c:v>48354</c:v>
                  </c:pt>
                  <c:pt idx="4">
                    <c:v>929</c:v>
                  </c:pt>
                  <c:pt idx="5">
                    <c:v>30.97</c:v>
                  </c:pt>
                  <c:pt idx="6">
                    <c:v>41103</c:v>
                  </c:pt>
                  <c:pt idx="7">
                    <c:v>0.00</c:v>
                  </c:pt>
                  <c:pt idx="8">
                    <c:v>$65.36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104564</c:v>
                  </c:pt>
                  <c:pt idx="4">
                    <c:v>120</c:v>
                  </c:pt>
                  <c:pt idx="5">
                    <c:v>4.00</c:v>
                  </c:pt>
                  <c:pt idx="6">
                    <c:v>929</c:v>
                  </c:pt>
                  <c:pt idx="7">
                    <c:v>0.61</c:v>
                  </c:pt>
                  <c:pt idx="8">
                    <c:v>$8.44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4292</c:v>
                  </c:pt>
                  <c:pt idx="3">
                    <c:v>4408</c:v>
                  </c:pt>
                  <c:pt idx="4">
                    <c:v>104564</c:v>
                  </c:pt>
                  <c:pt idx="5">
                    <c:v>3485.47</c:v>
                  </c:pt>
                  <c:pt idx="6">
                    <c:v>120</c:v>
                  </c:pt>
                  <c:pt idx="7">
                    <c:v>0.00</c:v>
                  </c:pt>
                  <c:pt idx="8">
                    <c:v>$7,356.97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116</c:v>
                  </c:pt>
                  <c:pt idx="5">
                    <c:v>3.87</c:v>
                  </c:pt>
                  <c:pt idx="6">
                    <c:v>104564</c:v>
                  </c:pt>
                  <c:pt idx="7">
                    <c:v>Factor</c:v>
                  </c:pt>
                  <c:pt idx="8">
                    <c:v>$8.16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116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10/1/2016</c:v>
                  </c:pt>
                  <c:pt idx="3">
                    <c:v>11/1/2016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9/29/2016</c:v>
                  </c:pt>
                  <c:pt idx="3">
                    <c:v>10/28/2016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9/28/2016</c:v>
                  </c:pt>
                  <c:pt idx="3">
                    <c:v>10/28/2016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12136.35</c:v>
                </c:pt>
              </c:numCache>
            </c:numRef>
          </c:val>
        </c:ser>
        <c:axId val="28957662"/>
        <c:axId val="59292367"/>
      </c:bar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92367"/>
        <c:crosses val="autoZero"/>
        <c:auto val="1"/>
        <c:lblOffset val="100"/>
        <c:tickLblSkip val="1"/>
        <c:noMultiLvlLbl val="0"/>
      </c:catAx>
      <c:valAx>
        <c:axId val="59292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7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36975"/>
          <c:w val="0.063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Chart 1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zoomScalePageLayoutView="0" workbookViewId="0" topLeftCell="A7">
      <selection activeCell="I25" sqref="I25"/>
    </sheetView>
  </sheetViews>
  <sheetFormatPr defaultColWidth="9.140625" defaultRowHeight="12.75"/>
  <cols>
    <col min="1" max="1" width="11.28125" style="0" customWidth="1"/>
    <col min="2" max="2" width="24.7109375" style="0" customWidth="1"/>
    <col min="3" max="3" width="10.57421875" style="0" customWidth="1"/>
    <col min="4" max="4" width="10.7109375" style="0" customWidth="1"/>
    <col min="5" max="5" width="9.57421875" style="0" bestFit="1" customWidth="1"/>
    <col min="6" max="6" width="9.57421875" style="0" customWidth="1"/>
    <col min="7" max="7" width="11.8515625" style="0" customWidth="1"/>
    <col min="8" max="8" width="7.140625" style="0" customWidth="1"/>
    <col min="9" max="9" width="13.28125" style="0" customWidth="1"/>
    <col min="10" max="10" width="13.7109375" style="0" customWidth="1"/>
    <col min="11" max="11" width="11.7109375" style="0" customWidth="1"/>
  </cols>
  <sheetData>
    <row r="1" spans="1:7" ht="15.75">
      <c r="A1" s="1" t="s">
        <v>21</v>
      </c>
      <c r="B1" s="14"/>
      <c r="C1" s="14"/>
      <c r="D1" s="88" t="s">
        <v>16</v>
      </c>
      <c r="E1" s="88"/>
      <c r="F1" s="88"/>
      <c r="G1" s="88"/>
    </row>
    <row r="2" spans="1:7" ht="14.25">
      <c r="A2" s="52" t="s">
        <v>32</v>
      </c>
      <c r="B2" s="50">
        <v>30</v>
      </c>
      <c r="C2" s="51" t="s">
        <v>40</v>
      </c>
      <c r="D2" s="14"/>
      <c r="E2" s="14"/>
      <c r="F2" s="14"/>
      <c r="G2" s="15" t="s">
        <v>16</v>
      </c>
    </row>
    <row r="3" spans="1:7" ht="14.25">
      <c r="A3" s="66"/>
      <c r="B3" s="67" t="s">
        <v>42</v>
      </c>
      <c r="C3" s="68">
        <v>42641</v>
      </c>
      <c r="D3" s="69">
        <v>42671</v>
      </c>
      <c r="E3" s="14"/>
      <c r="F3" s="14"/>
      <c r="G3" s="15"/>
    </row>
    <row r="4" spans="1:7" ht="15">
      <c r="A4" s="71"/>
      <c r="B4" s="72" t="s">
        <v>43</v>
      </c>
      <c r="C4" s="73">
        <v>42642</v>
      </c>
      <c r="D4" s="74">
        <v>42671</v>
      </c>
      <c r="E4" s="14"/>
      <c r="F4" s="14"/>
      <c r="G4" s="15"/>
    </row>
    <row r="5" spans="1:7" ht="14.25">
      <c r="A5" s="65"/>
      <c r="B5" s="70" t="s">
        <v>41</v>
      </c>
      <c r="C5" s="68">
        <v>42644</v>
      </c>
      <c r="D5" s="69">
        <v>42675</v>
      </c>
      <c r="E5" s="14"/>
      <c r="F5" s="14"/>
      <c r="G5" s="15"/>
    </row>
    <row r="6" spans="1:11" ht="15.75">
      <c r="A6" s="64" t="s">
        <v>16</v>
      </c>
      <c r="B6" s="63" t="s">
        <v>16</v>
      </c>
      <c r="C6" s="49" t="s">
        <v>1</v>
      </c>
      <c r="D6" s="49" t="s">
        <v>4</v>
      </c>
      <c r="E6" s="48" t="s">
        <v>5</v>
      </c>
      <c r="F6" s="16" t="s">
        <v>26</v>
      </c>
      <c r="G6" s="16" t="s">
        <v>7</v>
      </c>
      <c r="H6" s="13" t="s">
        <v>14</v>
      </c>
      <c r="I6" s="78" t="s">
        <v>34</v>
      </c>
      <c r="J6" s="86" t="s">
        <v>33</v>
      </c>
      <c r="K6" s="55" t="s">
        <v>35</v>
      </c>
    </row>
    <row r="7" spans="1:11" ht="15">
      <c r="A7" s="17" t="s">
        <v>3</v>
      </c>
      <c r="B7" s="25" t="s">
        <v>2</v>
      </c>
      <c r="C7" s="17" t="s">
        <v>0</v>
      </c>
      <c r="D7" s="17" t="s">
        <v>0</v>
      </c>
      <c r="E7" s="17" t="s">
        <v>6</v>
      </c>
      <c r="F7" s="17" t="s">
        <v>27</v>
      </c>
      <c r="G7" s="17" t="s">
        <v>8</v>
      </c>
      <c r="H7" s="26" t="s">
        <v>15</v>
      </c>
      <c r="I7" s="40" t="s">
        <v>36</v>
      </c>
      <c r="J7" s="75" t="s">
        <v>36</v>
      </c>
      <c r="K7" s="56" t="s">
        <v>36</v>
      </c>
    </row>
    <row r="8" spans="1:11" ht="15">
      <c r="A8" s="17"/>
      <c r="B8" s="42"/>
      <c r="C8" s="17"/>
      <c r="D8" s="17"/>
      <c r="E8" s="17"/>
      <c r="F8" s="17"/>
      <c r="G8" s="17"/>
      <c r="H8" s="26"/>
      <c r="I8" s="41" t="s">
        <v>37</v>
      </c>
      <c r="J8" s="76" t="s">
        <v>38</v>
      </c>
      <c r="K8" s="57"/>
    </row>
    <row r="9" spans="1:11" ht="24.75" customHeight="1">
      <c r="A9" s="34">
        <v>1</v>
      </c>
      <c r="B9" s="43" t="s">
        <v>29</v>
      </c>
      <c r="C9" s="31">
        <v>4292</v>
      </c>
      <c r="D9" s="31">
        <v>4408</v>
      </c>
      <c r="E9" s="18">
        <f aca="true" t="shared" si="0" ref="E9:E19">+D9-C9</f>
        <v>116</v>
      </c>
      <c r="F9" s="29">
        <f>+G9/$B$2</f>
        <v>3.8666666666666667</v>
      </c>
      <c r="G9" s="18">
        <f aca="true" t="shared" si="1" ref="G9:G19">+E9*A9</f>
        <v>116</v>
      </c>
      <c r="H9" s="35">
        <f aca="true" t="shared" si="2" ref="H9:H19">+G9/$G$20</f>
        <v>0.0006724910576081348</v>
      </c>
      <c r="I9" s="79">
        <f aca="true" t="shared" si="3" ref="I9:I19">+H9*$I$23</f>
        <v>8.161586847002487</v>
      </c>
      <c r="J9" s="84">
        <f>+H9*$J$23</f>
        <v>4.085705970677071</v>
      </c>
      <c r="K9" s="54">
        <f>+J9+I9</f>
        <v>12.247292817679558</v>
      </c>
    </row>
    <row r="10" spans="1:11" ht="24.75" customHeight="1">
      <c r="A10" s="18">
        <v>1</v>
      </c>
      <c r="B10" s="44" t="s">
        <v>9</v>
      </c>
      <c r="C10" s="53">
        <v>0</v>
      </c>
      <c r="D10" s="19">
        <v>104564</v>
      </c>
      <c r="E10" s="18">
        <f t="shared" si="0"/>
        <v>104564</v>
      </c>
      <c r="F10" s="29">
        <f aca="true" t="shared" si="4" ref="F10:F19">+G10/$B$2</f>
        <v>3485.4666666666667</v>
      </c>
      <c r="G10" s="18">
        <f t="shared" si="1"/>
        <v>104564</v>
      </c>
      <c r="H10" s="35">
        <f t="shared" si="2"/>
        <v>0.6061927150666984</v>
      </c>
      <c r="I10" s="79">
        <f t="shared" si="3"/>
        <v>7356.966957499725</v>
      </c>
      <c r="J10" s="84">
        <f aca="true" t="shared" si="5" ref="J10:J19">+H10*$J$23</f>
        <v>3682.911716533424</v>
      </c>
      <c r="K10" s="58">
        <f aca="true" t="shared" si="6" ref="K10:K19">+J10+I10</f>
        <v>11039.878674033149</v>
      </c>
    </row>
    <row r="11" spans="1:11" ht="24.75" customHeight="1">
      <c r="A11" s="18">
        <v>1</v>
      </c>
      <c r="B11" s="44" t="s">
        <v>11</v>
      </c>
      <c r="C11" s="19">
        <v>48234</v>
      </c>
      <c r="D11" s="19">
        <v>48354</v>
      </c>
      <c r="E11" s="18">
        <f t="shared" si="0"/>
        <v>120</v>
      </c>
      <c r="F11" s="29">
        <f t="shared" si="4"/>
        <v>4</v>
      </c>
      <c r="G11" s="18">
        <f t="shared" si="1"/>
        <v>120</v>
      </c>
      <c r="H11" s="35">
        <f t="shared" si="2"/>
        <v>0.0006956804044222085</v>
      </c>
      <c r="I11" s="79">
        <f t="shared" si="3"/>
        <v>8.44302087620947</v>
      </c>
      <c r="J11" s="84">
        <f t="shared" si="5"/>
        <v>4.226592383459039</v>
      </c>
      <c r="K11" s="58">
        <f t="shared" si="6"/>
        <v>12.669613259668509</v>
      </c>
    </row>
    <row r="12" spans="1:11" ht="24.75" customHeight="1">
      <c r="A12" s="18">
        <v>1</v>
      </c>
      <c r="B12" s="44" t="s">
        <v>10</v>
      </c>
      <c r="C12" s="20">
        <v>14374</v>
      </c>
      <c r="D12" s="20">
        <v>15303</v>
      </c>
      <c r="E12" s="18">
        <f t="shared" si="0"/>
        <v>929</v>
      </c>
      <c r="F12" s="29">
        <f t="shared" si="4"/>
        <v>30.966666666666665</v>
      </c>
      <c r="G12" s="18">
        <f t="shared" si="1"/>
        <v>929</v>
      </c>
      <c r="H12" s="35">
        <f t="shared" si="2"/>
        <v>0.005385725797568597</v>
      </c>
      <c r="I12" s="79">
        <f t="shared" si="3"/>
        <v>65.36305328332165</v>
      </c>
      <c r="J12" s="84">
        <f t="shared" si="5"/>
        <v>32.72086936861206</v>
      </c>
      <c r="K12" s="58">
        <f t="shared" si="6"/>
        <v>98.0839226519337</v>
      </c>
    </row>
    <row r="13" spans="1:11" ht="24.75" customHeight="1">
      <c r="A13" s="18">
        <v>1</v>
      </c>
      <c r="B13" s="45" t="s">
        <v>28</v>
      </c>
      <c r="C13" s="53">
        <v>0</v>
      </c>
      <c r="D13" s="19">
        <v>41103</v>
      </c>
      <c r="E13" s="18">
        <f t="shared" si="0"/>
        <v>41103</v>
      </c>
      <c r="F13" s="29">
        <f t="shared" si="4"/>
        <v>1370.1</v>
      </c>
      <c r="G13" s="18">
        <f t="shared" si="1"/>
        <v>41103</v>
      </c>
      <c r="H13" s="35">
        <f t="shared" si="2"/>
        <v>0.23828793052471695</v>
      </c>
      <c r="I13" s="79">
        <f t="shared" si="3"/>
        <v>2891.9457256236487</v>
      </c>
      <c r="J13" s="84">
        <f t="shared" si="5"/>
        <v>1447.7135561443072</v>
      </c>
      <c r="K13" s="58">
        <f t="shared" si="6"/>
        <v>4339.659281767956</v>
      </c>
    </row>
    <row r="14" spans="1:11" ht="24.75" customHeight="1">
      <c r="A14" s="18">
        <v>128</v>
      </c>
      <c r="B14" s="44" t="s">
        <v>12</v>
      </c>
      <c r="C14" s="53">
        <v>0</v>
      </c>
      <c r="D14" s="19">
        <v>114</v>
      </c>
      <c r="E14" s="18">
        <f t="shared" si="0"/>
        <v>114</v>
      </c>
      <c r="F14" s="29">
        <f t="shared" si="4"/>
        <v>486.4</v>
      </c>
      <c r="G14" s="18">
        <f t="shared" si="1"/>
        <v>14592</v>
      </c>
      <c r="H14" s="35">
        <f t="shared" si="2"/>
        <v>0.08459473717774055</v>
      </c>
      <c r="I14" s="79">
        <f t="shared" si="3"/>
        <v>1026.6713385470716</v>
      </c>
      <c r="J14" s="84">
        <f t="shared" si="5"/>
        <v>513.9536338286191</v>
      </c>
      <c r="K14" s="58">
        <f t="shared" si="6"/>
        <v>1540.6249723756907</v>
      </c>
    </row>
    <row r="15" spans="1:11" ht="24.75" customHeight="1">
      <c r="A15" s="18">
        <v>1</v>
      </c>
      <c r="B15" s="44" t="s">
        <v>24</v>
      </c>
      <c r="C15" s="19">
        <v>72531</v>
      </c>
      <c r="D15" s="19">
        <v>76278</v>
      </c>
      <c r="E15" s="18">
        <f t="shared" si="0"/>
        <v>3747</v>
      </c>
      <c r="F15" s="29">
        <f t="shared" si="4"/>
        <v>124.9</v>
      </c>
      <c r="G15" s="18">
        <f t="shared" si="1"/>
        <v>3747</v>
      </c>
      <c r="H15" s="35">
        <f t="shared" si="2"/>
        <v>0.02172262062808346</v>
      </c>
      <c r="I15" s="79">
        <f t="shared" si="3"/>
        <v>263.6333268596407</v>
      </c>
      <c r="J15" s="84">
        <f t="shared" si="5"/>
        <v>131.97534717350848</v>
      </c>
      <c r="K15" s="58">
        <f t="shared" si="6"/>
        <v>395.6086740331492</v>
      </c>
    </row>
    <row r="16" spans="1:11" ht="24.75" customHeight="1">
      <c r="A16" s="18">
        <v>1</v>
      </c>
      <c r="B16" s="44" t="s">
        <v>13</v>
      </c>
      <c r="C16" s="19">
        <v>54241</v>
      </c>
      <c r="D16" s="19">
        <v>56470</v>
      </c>
      <c r="E16" s="18">
        <f t="shared" si="0"/>
        <v>2229</v>
      </c>
      <c r="F16" s="29">
        <f t="shared" si="4"/>
        <v>74.3</v>
      </c>
      <c r="G16" s="18">
        <f t="shared" si="1"/>
        <v>2229</v>
      </c>
      <c r="H16" s="35">
        <f t="shared" si="2"/>
        <v>0.012922263512142521</v>
      </c>
      <c r="I16" s="79">
        <f t="shared" si="3"/>
        <v>156.8291127755909</v>
      </c>
      <c r="J16" s="84">
        <f t="shared" si="5"/>
        <v>78.50895352275164</v>
      </c>
      <c r="K16" s="58">
        <f t="shared" si="6"/>
        <v>235.33806629834254</v>
      </c>
    </row>
    <row r="17" spans="1:11" ht="24.75" customHeight="1">
      <c r="A17" s="18">
        <v>1</v>
      </c>
      <c r="B17" s="44" t="s">
        <v>20</v>
      </c>
      <c r="C17" s="19">
        <v>33907</v>
      </c>
      <c r="D17" s="19">
        <v>34040</v>
      </c>
      <c r="E17" s="18">
        <f t="shared" si="0"/>
        <v>133</v>
      </c>
      <c r="F17" s="29">
        <f t="shared" si="4"/>
        <v>4.433333333333334</v>
      </c>
      <c r="G17" s="18">
        <f t="shared" si="1"/>
        <v>133</v>
      </c>
      <c r="H17" s="35">
        <f t="shared" si="2"/>
        <v>0.0007710457815679477</v>
      </c>
      <c r="I17" s="79">
        <f t="shared" si="3"/>
        <v>9.357681471132162</v>
      </c>
      <c r="J17" s="84">
        <f t="shared" si="5"/>
        <v>4.684473225000434</v>
      </c>
      <c r="K17" s="58">
        <f t="shared" si="6"/>
        <v>14.042154696132595</v>
      </c>
    </row>
    <row r="18" spans="1:11" ht="24.75" customHeight="1">
      <c r="A18" s="18">
        <v>1</v>
      </c>
      <c r="B18" s="44" t="s">
        <v>31</v>
      </c>
      <c r="C18" s="19">
        <v>51262</v>
      </c>
      <c r="D18" s="19">
        <v>55813</v>
      </c>
      <c r="E18" s="18">
        <f t="shared" si="0"/>
        <v>4551</v>
      </c>
      <c r="F18" s="29">
        <f t="shared" si="4"/>
        <v>151.7</v>
      </c>
      <c r="G18" s="18">
        <f t="shared" si="1"/>
        <v>4551</v>
      </c>
      <c r="H18" s="35">
        <f t="shared" si="2"/>
        <v>0.026383679337712254</v>
      </c>
      <c r="I18" s="79">
        <f t="shared" si="3"/>
        <v>320.2015667302441</v>
      </c>
      <c r="J18" s="84">
        <f t="shared" si="5"/>
        <v>160.29351614268404</v>
      </c>
      <c r="K18" s="58">
        <f t="shared" si="6"/>
        <v>480.49508287292815</v>
      </c>
    </row>
    <row r="19" spans="1:11" ht="24.75" customHeight="1">
      <c r="A19" s="18">
        <v>1</v>
      </c>
      <c r="B19" s="46" t="s">
        <v>25</v>
      </c>
      <c r="C19" s="19">
        <v>76724</v>
      </c>
      <c r="D19" s="19">
        <v>77133</v>
      </c>
      <c r="E19" s="18">
        <f t="shared" si="0"/>
        <v>409</v>
      </c>
      <c r="F19" s="29">
        <f t="shared" si="4"/>
        <v>13.633333333333333</v>
      </c>
      <c r="G19" s="18">
        <f t="shared" si="1"/>
        <v>409</v>
      </c>
      <c r="H19" s="35">
        <f t="shared" si="2"/>
        <v>0.002371110711739027</v>
      </c>
      <c r="I19" s="79">
        <f t="shared" si="3"/>
        <v>28.776629486413942</v>
      </c>
      <c r="J19" s="84">
        <f t="shared" si="5"/>
        <v>14.405635706956224</v>
      </c>
      <c r="K19" s="58">
        <f t="shared" si="6"/>
        <v>43.182265193370164</v>
      </c>
    </row>
    <row r="20" spans="1:11" ht="12.75">
      <c r="A20" s="3"/>
      <c r="B20" s="47" t="s">
        <v>39</v>
      </c>
      <c r="C20" s="21"/>
      <c r="D20" s="21"/>
      <c r="E20" s="28">
        <f>SUM(E9:E19)</f>
        <v>158015</v>
      </c>
      <c r="F20" s="29">
        <f>+G20/$B$2</f>
        <v>5749.766666666666</v>
      </c>
      <c r="G20" s="22">
        <f>SUM(G9:G19)</f>
        <v>172493</v>
      </c>
      <c r="H20" s="35"/>
      <c r="I20" s="79"/>
      <c r="J20" s="83"/>
      <c r="K20" s="59"/>
    </row>
    <row r="21" spans="1:11" ht="12.75">
      <c r="A21" s="3">
        <v>300</v>
      </c>
      <c r="B21" s="4" t="s">
        <v>30</v>
      </c>
      <c r="C21" s="27">
        <v>9678</v>
      </c>
      <c r="D21" s="27">
        <v>10269</v>
      </c>
      <c r="E21" s="77">
        <f>+D21-C21</f>
        <v>591</v>
      </c>
      <c r="F21" s="32">
        <f>+G21/$B$2</f>
        <v>5910</v>
      </c>
      <c r="G21" s="33">
        <f>+A21*E21</f>
        <v>177300</v>
      </c>
      <c r="H21" s="36">
        <f>SUM(H10:H20)</f>
        <v>0.999327508942392</v>
      </c>
      <c r="I21" s="79" t="s">
        <v>16</v>
      </c>
      <c r="J21" s="84" t="s">
        <v>16</v>
      </c>
      <c r="K21" s="59"/>
    </row>
    <row r="22" spans="1:11" ht="12.75">
      <c r="A22" s="5"/>
      <c r="B22" s="37" t="s">
        <v>23</v>
      </c>
      <c r="C22" s="23"/>
      <c r="D22" s="23"/>
      <c r="E22" s="24"/>
      <c r="F22" s="24"/>
      <c r="G22" s="39">
        <v>169186</v>
      </c>
      <c r="H22" s="24"/>
      <c r="I22" s="80" t="s">
        <v>16</v>
      </c>
      <c r="J22" s="85" t="s">
        <v>16</v>
      </c>
      <c r="K22" s="60"/>
    </row>
    <row r="23" spans="1:11" ht="12.75">
      <c r="A23" s="6"/>
      <c r="B23" s="38" t="s">
        <v>22</v>
      </c>
      <c r="C23" s="7"/>
      <c r="D23" s="7"/>
      <c r="E23" s="8"/>
      <c r="F23" s="8"/>
      <c r="G23" s="7"/>
      <c r="H23" s="8"/>
      <c r="I23" s="81">
        <v>12136.35</v>
      </c>
      <c r="J23" s="87">
        <v>6075.48</v>
      </c>
      <c r="K23" s="61">
        <f aca="true" t="shared" si="7" ref="K23:K28">+J23+I23</f>
        <v>18211.83</v>
      </c>
    </row>
    <row r="24" spans="1:11" ht="12.75">
      <c r="A24" s="2" t="s">
        <v>16</v>
      </c>
      <c r="B24" s="9" t="s">
        <v>24</v>
      </c>
      <c r="C24" s="10"/>
      <c r="D24" s="10"/>
      <c r="E24" s="10"/>
      <c r="F24" s="10"/>
      <c r="G24" s="10"/>
      <c r="H24" s="10"/>
      <c r="I24" s="82">
        <f>+I15</f>
        <v>263.6333268596407</v>
      </c>
      <c r="J24" s="84">
        <f>+J15</f>
        <v>131.97534717350848</v>
      </c>
      <c r="K24" s="62">
        <f t="shared" si="7"/>
        <v>395.6086740331492</v>
      </c>
    </row>
    <row r="25" spans="1:11" ht="12.75">
      <c r="A25" s="11"/>
      <c r="B25" s="9" t="s">
        <v>17</v>
      </c>
      <c r="C25" s="10"/>
      <c r="D25" s="10"/>
      <c r="E25" s="10"/>
      <c r="F25" s="10"/>
      <c r="G25" s="10"/>
      <c r="H25" s="10"/>
      <c r="I25" s="82">
        <f>+I16</f>
        <v>156.8291127755909</v>
      </c>
      <c r="J25" s="84">
        <f>+J16</f>
        <v>78.50895352275164</v>
      </c>
      <c r="K25" s="62">
        <f t="shared" si="7"/>
        <v>235.33806629834254</v>
      </c>
    </row>
    <row r="26" spans="1:11" ht="12.75">
      <c r="A26" s="11"/>
      <c r="B26" s="9" t="s">
        <v>18</v>
      </c>
      <c r="C26" s="10"/>
      <c r="D26" s="10"/>
      <c r="E26" s="10"/>
      <c r="F26" s="10"/>
      <c r="G26" s="10"/>
      <c r="H26" s="10"/>
      <c r="I26" s="82">
        <f>+I11+I17+I19+I12+I18</f>
        <v>432.14195184732137</v>
      </c>
      <c r="J26" s="84">
        <f>+J11+J17+J19+J12+J18</f>
        <v>216.33108682671178</v>
      </c>
      <c r="K26" s="62">
        <f t="shared" si="7"/>
        <v>648.4730386740332</v>
      </c>
    </row>
    <row r="27" spans="1:11" ht="12.75">
      <c r="A27" s="12"/>
      <c r="B27" s="9" t="s">
        <v>19</v>
      </c>
      <c r="C27" s="10"/>
      <c r="D27" s="10"/>
      <c r="E27" s="10"/>
      <c r="F27" s="10"/>
      <c r="G27" s="10"/>
      <c r="H27" s="10"/>
      <c r="I27" s="82">
        <f>+I10+I13+I14+I9</f>
        <v>11283.745608517447</v>
      </c>
      <c r="J27" s="84">
        <f>+J10+J13+J14+J9</f>
        <v>5648.664612477027</v>
      </c>
      <c r="K27" s="62">
        <f t="shared" si="7"/>
        <v>16932.410220994476</v>
      </c>
    </row>
    <row r="28" spans="2:11" ht="12.75">
      <c r="B28" s="30"/>
      <c r="I28" s="79">
        <f>SUM(I24:I27)</f>
        <v>12136.35</v>
      </c>
      <c r="J28" s="84">
        <f>SUM(J24:J27)</f>
        <v>6075.479999999999</v>
      </c>
      <c r="K28" s="62">
        <f t="shared" si="7"/>
        <v>18211.829999999998</v>
      </c>
    </row>
    <row r="29" ht="12.75">
      <c r="B29" s="30"/>
    </row>
    <row r="30" ht="12.75">
      <c r="B30" s="30"/>
    </row>
  </sheetData>
  <sheetProtection/>
  <mergeCells count="1">
    <mergeCell ref="D1:G1"/>
  </mergeCells>
  <printOptions/>
  <pageMargins left="0.25" right="0.25" top="0.5" bottom="0.5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Derry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Mike Fowler</cp:lastModifiedBy>
  <cp:lastPrinted>2016-10-03T19:28:57Z</cp:lastPrinted>
  <dcterms:created xsi:type="dcterms:W3CDTF">2001-04-06T15:08:06Z</dcterms:created>
  <dcterms:modified xsi:type="dcterms:W3CDTF">2017-08-23T12:42:23Z</dcterms:modified>
  <cp:category/>
  <cp:version/>
  <cp:contentType/>
  <cp:contentStatus/>
</cp:coreProperties>
</file>